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querimientos\TablerosBI\Monitoreo\"/>
    </mc:Choice>
  </mc:AlternateContent>
  <xr:revisionPtr revIDLastSave="134" documentId="8_{0C35FB24-7A6D-4B77-A681-56793C7F55E6}" xr6:coauthVersionLast="47" xr6:coauthVersionMax="47" xr10:uidLastSave="{B482B991-B789-4AC4-9FEA-A4D1C80DF79E}"/>
  <bookViews>
    <workbookView xWindow="-120" yWindow="-120" windowWidth="29040" windowHeight="15840" xr2:uid="{3BEEE272-2915-43A6-A87F-2F5CD23DC7A2}"/>
  </bookViews>
  <sheets>
    <sheet name="Estructura de precio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0" i="1" l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2" i="1"/>
  <c r="C453" i="1"/>
  <c r="C454" i="1"/>
  <c r="C455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27" i="1"/>
  <c r="C428" i="1"/>
  <c r="C429" i="1"/>
  <c r="C430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08" i="1"/>
  <c r="C409" i="1"/>
  <c r="C410" i="1"/>
  <c r="C411" i="1"/>
  <c r="C412" i="1"/>
  <c r="C413" i="1"/>
  <c r="C402" i="1"/>
  <c r="C403" i="1"/>
  <c r="C404" i="1"/>
  <c r="C405" i="1"/>
  <c r="C406" i="1"/>
  <c r="C407" i="1"/>
  <c r="C397" i="1"/>
  <c r="C398" i="1"/>
  <c r="C399" i="1"/>
  <c r="C400" i="1"/>
  <c r="C401" i="1"/>
  <c r="C396" i="1"/>
  <c r="C391" i="1"/>
  <c r="C392" i="1"/>
  <c r="C393" i="1"/>
  <c r="C394" i="1"/>
  <c r="C395" i="1"/>
  <c r="C390" i="1"/>
  <c r="C385" i="1"/>
  <c r="C386" i="1"/>
  <c r="C387" i="1"/>
  <c r="C388" i="1"/>
  <c r="C389" i="1"/>
  <c r="H383" i="1"/>
  <c r="I383" i="1" s="1"/>
  <c r="H382" i="1"/>
  <c r="I382" i="1" s="1"/>
  <c r="H381" i="1"/>
  <c r="I381" i="1" s="1"/>
  <c r="J381" i="1" s="1"/>
  <c r="F380" i="1"/>
  <c r="H379" i="1"/>
  <c r="F379" i="1"/>
  <c r="I379" i="1" s="1"/>
  <c r="J379" i="1" s="1"/>
  <c r="H378" i="1"/>
  <c r="I378" i="1" s="1"/>
  <c r="J378" i="1" s="1"/>
  <c r="C382" i="1"/>
  <c r="C383" i="1"/>
  <c r="C384" i="1"/>
  <c r="C381" i="1"/>
  <c r="C380" i="1"/>
  <c r="C379" i="1"/>
  <c r="C378" i="1"/>
  <c r="C377" i="1"/>
  <c r="C376" i="1"/>
  <c r="C375" i="1"/>
  <c r="C374" i="1"/>
  <c r="C373" i="1"/>
  <c r="C372" i="1"/>
  <c r="C365" i="1"/>
  <c r="C366" i="1"/>
  <c r="C367" i="1"/>
  <c r="C368" i="1"/>
  <c r="C369" i="1"/>
  <c r="C370" i="1"/>
  <c r="C371" i="1"/>
  <c r="H371" i="1"/>
  <c r="I371" i="1" s="1"/>
  <c r="H370" i="1"/>
  <c r="I370" i="1" s="1"/>
  <c r="H369" i="1"/>
  <c r="I369" i="1" s="1"/>
  <c r="J369" i="1" s="1"/>
  <c r="F368" i="1"/>
  <c r="H368" i="1" s="1"/>
  <c r="I368" i="1" s="1"/>
  <c r="J368" i="1" s="1"/>
  <c r="F367" i="1"/>
  <c r="F366" i="1"/>
  <c r="H366" i="1" s="1"/>
  <c r="I366" i="1" s="1"/>
  <c r="J366" i="1" s="1"/>
  <c r="F365" i="1"/>
  <c r="H364" i="1"/>
  <c r="I364" i="1" s="1"/>
  <c r="J364" i="1" s="1"/>
  <c r="H380" i="1" l="1"/>
  <c r="I380" i="1" s="1"/>
  <c r="J380" i="1" s="1"/>
  <c r="H365" i="1"/>
  <c r="I365" i="1" s="1"/>
  <c r="J365" i="1" s="1"/>
  <c r="H367" i="1"/>
  <c r="I367" i="1" s="1"/>
  <c r="J367" i="1" s="1"/>
  <c r="C364" i="1" l="1"/>
  <c r="C363" i="1" l="1"/>
  <c r="C362" i="1"/>
  <c r="C361" i="1"/>
  <c r="C360" i="1"/>
  <c r="C359" i="1"/>
  <c r="C358" i="1"/>
  <c r="C357" i="1"/>
  <c r="C356" i="1"/>
  <c r="H355" i="1"/>
  <c r="I355" i="1" s="1"/>
  <c r="C355" i="1"/>
  <c r="H354" i="1"/>
  <c r="I354" i="1" s="1"/>
  <c r="C354" i="1"/>
  <c r="H353" i="1"/>
  <c r="I353" i="1" s="1"/>
  <c r="J353" i="1" s="1"/>
  <c r="C353" i="1"/>
  <c r="F352" i="1"/>
  <c r="H352" i="1" s="1"/>
  <c r="I352" i="1" s="1"/>
  <c r="J352" i="1" s="1"/>
  <c r="C352" i="1"/>
  <c r="F351" i="1"/>
  <c r="C351" i="1"/>
  <c r="F350" i="1"/>
  <c r="H350" i="1" s="1"/>
  <c r="I350" i="1" s="1"/>
  <c r="J350" i="1" s="1"/>
  <c r="C350" i="1"/>
  <c r="F349" i="1"/>
  <c r="H349" i="1" s="1"/>
  <c r="C349" i="1"/>
  <c r="H348" i="1"/>
  <c r="I348" i="1" s="1"/>
  <c r="J348" i="1" s="1"/>
  <c r="C348" i="1"/>
  <c r="H347" i="1"/>
  <c r="I347" i="1" s="1"/>
  <c r="C347" i="1"/>
  <c r="H346" i="1"/>
  <c r="I346" i="1" s="1"/>
  <c r="C346" i="1"/>
  <c r="H345" i="1"/>
  <c r="I345" i="1" s="1"/>
  <c r="J345" i="1" s="1"/>
  <c r="C345" i="1"/>
  <c r="F344" i="1"/>
  <c r="H344" i="1" s="1"/>
  <c r="C344" i="1"/>
  <c r="F343" i="1"/>
  <c r="H343" i="1" s="1"/>
  <c r="I343" i="1" s="1"/>
  <c r="J343" i="1" s="1"/>
  <c r="C343" i="1"/>
  <c r="F342" i="1"/>
  <c r="C342" i="1"/>
  <c r="F341" i="1"/>
  <c r="H341" i="1" s="1"/>
  <c r="I341" i="1" s="1"/>
  <c r="J341" i="1" s="1"/>
  <c r="C341" i="1"/>
  <c r="H340" i="1"/>
  <c r="I340" i="1" s="1"/>
  <c r="J340" i="1" s="1"/>
  <c r="C340" i="1"/>
  <c r="H339" i="1"/>
  <c r="I339" i="1" s="1"/>
  <c r="C339" i="1"/>
  <c r="H338" i="1"/>
  <c r="I338" i="1" s="1"/>
  <c r="C338" i="1"/>
  <c r="H337" i="1"/>
  <c r="I337" i="1" s="1"/>
  <c r="J337" i="1" s="1"/>
  <c r="C337" i="1"/>
  <c r="F336" i="1"/>
  <c r="H336" i="1" s="1"/>
  <c r="I336" i="1" s="1"/>
  <c r="J336" i="1" s="1"/>
  <c r="C336" i="1"/>
  <c r="F335" i="1"/>
  <c r="H335" i="1" s="1"/>
  <c r="C335" i="1"/>
  <c r="F334" i="1"/>
  <c r="H334" i="1" s="1"/>
  <c r="I334" i="1" s="1"/>
  <c r="J334" i="1" s="1"/>
  <c r="C334" i="1"/>
  <c r="F333" i="1"/>
  <c r="C333" i="1"/>
  <c r="H332" i="1"/>
  <c r="I332" i="1" s="1"/>
  <c r="J332" i="1" s="1"/>
  <c r="C332" i="1"/>
  <c r="H331" i="1"/>
  <c r="I331" i="1" s="1"/>
  <c r="C331" i="1"/>
  <c r="H330" i="1"/>
  <c r="I330" i="1" s="1"/>
  <c r="C330" i="1"/>
  <c r="H329" i="1"/>
  <c r="I329" i="1" s="1"/>
  <c r="J329" i="1" s="1"/>
  <c r="C329" i="1"/>
  <c r="F328" i="1"/>
  <c r="C328" i="1"/>
  <c r="F327" i="1"/>
  <c r="H327" i="1" s="1"/>
  <c r="I327" i="1" s="1"/>
  <c r="J327" i="1" s="1"/>
  <c r="C327" i="1"/>
  <c r="F326" i="1"/>
  <c r="H326" i="1" s="1"/>
  <c r="C326" i="1"/>
  <c r="F325" i="1"/>
  <c r="H325" i="1" s="1"/>
  <c r="I325" i="1" s="1"/>
  <c r="J325" i="1" s="1"/>
  <c r="C325" i="1"/>
  <c r="H324" i="1"/>
  <c r="I324" i="1" s="1"/>
  <c r="J324" i="1" s="1"/>
  <c r="C324" i="1"/>
  <c r="H323" i="1"/>
  <c r="I323" i="1" s="1"/>
  <c r="C323" i="1"/>
  <c r="H322" i="1"/>
  <c r="I322" i="1" s="1"/>
  <c r="C322" i="1"/>
  <c r="H321" i="1"/>
  <c r="I321" i="1" s="1"/>
  <c r="J321" i="1" s="1"/>
  <c r="C321" i="1"/>
  <c r="F320" i="1"/>
  <c r="H320" i="1" s="1"/>
  <c r="I320" i="1" s="1"/>
  <c r="J320" i="1" s="1"/>
  <c r="C320" i="1"/>
  <c r="F319" i="1"/>
  <c r="C319" i="1"/>
  <c r="F318" i="1"/>
  <c r="H318" i="1" s="1"/>
  <c r="I318" i="1" s="1"/>
  <c r="J318" i="1" s="1"/>
  <c r="C318" i="1"/>
  <c r="F317" i="1"/>
  <c r="H317" i="1" s="1"/>
  <c r="C317" i="1"/>
  <c r="H316" i="1"/>
  <c r="I316" i="1" s="1"/>
  <c r="J316" i="1" s="1"/>
  <c r="C316" i="1"/>
  <c r="H315" i="1"/>
  <c r="I315" i="1" s="1"/>
  <c r="C315" i="1"/>
  <c r="H314" i="1"/>
  <c r="I314" i="1" s="1"/>
  <c r="C314" i="1"/>
  <c r="H313" i="1"/>
  <c r="I313" i="1" s="1"/>
  <c r="J313" i="1" s="1"/>
  <c r="C313" i="1"/>
  <c r="F312" i="1"/>
  <c r="H312" i="1" s="1"/>
  <c r="C312" i="1"/>
  <c r="F311" i="1"/>
  <c r="H311" i="1" s="1"/>
  <c r="I311" i="1" s="1"/>
  <c r="J311" i="1" s="1"/>
  <c r="C311" i="1"/>
  <c r="F310" i="1"/>
  <c r="C310" i="1"/>
  <c r="F309" i="1"/>
  <c r="H309" i="1" s="1"/>
  <c r="I309" i="1" s="1"/>
  <c r="J309" i="1" s="1"/>
  <c r="C309" i="1"/>
  <c r="H308" i="1"/>
  <c r="I308" i="1" s="1"/>
  <c r="J308" i="1" s="1"/>
  <c r="C308" i="1"/>
  <c r="H307" i="1"/>
  <c r="I307" i="1" s="1"/>
  <c r="C307" i="1"/>
  <c r="H306" i="1"/>
  <c r="I306" i="1" s="1"/>
  <c r="C306" i="1"/>
  <c r="H305" i="1"/>
  <c r="I305" i="1" s="1"/>
  <c r="J305" i="1" s="1"/>
  <c r="C305" i="1"/>
  <c r="F304" i="1"/>
  <c r="H304" i="1" s="1"/>
  <c r="I304" i="1" s="1"/>
  <c r="J304" i="1" s="1"/>
  <c r="C304" i="1"/>
  <c r="F303" i="1"/>
  <c r="H303" i="1" s="1"/>
  <c r="C303" i="1"/>
  <c r="F302" i="1"/>
  <c r="H302" i="1" s="1"/>
  <c r="I302" i="1" s="1"/>
  <c r="J302" i="1" s="1"/>
  <c r="C302" i="1"/>
  <c r="F301" i="1"/>
  <c r="C301" i="1"/>
  <c r="H300" i="1"/>
  <c r="I300" i="1" s="1"/>
  <c r="J300" i="1" s="1"/>
  <c r="C300" i="1"/>
  <c r="H299" i="1"/>
  <c r="I299" i="1" s="1"/>
  <c r="C299" i="1"/>
  <c r="H298" i="1"/>
  <c r="I298" i="1" s="1"/>
  <c r="C298" i="1"/>
  <c r="H297" i="1"/>
  <c r="I297" i="1" s="1"/>
  <c r="J297" i="1" s="1"/>
  <c r="C297" i="1"/>
  <c r="F296" i="1"/>
  <c r="C296" i="1"/>
  <c r="F295" i="1"/>
  <c r="H295" i="1" s="1"/>
  <c r="I295" i="1" s="1"/>
  <c r="J295" i="1" s="1"/>
  <c r="C295" i="1"/>
  <c r="F294" i="1"/>
  <c r="H294" i="1" s="1"/>
  <c r="C294" i="1"/>
  <c r="H293" i="1"/>
  <c r="I293" i="1" s="1"/>
  <c r="J293" i="1" s="1"/>
  <c r="C293" i="1"/>
  <c r="H292" i="1"/>
  <c r="I292" i="1" s="1"/>
  <c r="C292" i="1"/>
  <c r="H291" i="1"/>
  <c r="I291" i="1" s="1"/>
  <c r="C291" i="1"/>
  <c r="H290" i="1"/>
  <c r="I290" i="1" s="1"/>
  <c r="J290" i="1" s="1"/>
  <c r="C290" i="1"/>
  <c r="F289" i="1"/>
  <c r="C289" i="1"/>
  <c r="F288" i="1"/>
  <c r="H288" i="1" s="1"/>
  <c r="I288" i="1" s="1"/>
  <c r="J288" i="1" s="1"/>
  <c r="C288" i="1"/>
  <c r="F287" i="1"/>
  <c r="C287" i="1"/>
  <c r="H286" i="1"/>
  <c r="I286" i="1" s="1"/>
  <c r="J286" i="1" s="1"/>
  <c r="C286" i="1"/>
  <c r="H285" i="1"/>
  <c r="I285" i="1" s="1"/>
  <c r="C285" i="1"/>
  <c r="H284" i="1"/>
  <c r="I284" i="1" s="1"/>
  <c r="C284" i="1"/>
  <c r="H283" i="1"/>
  <c r="I283" i="1" s="1"/>
  <c r="J283" i="1" s="1"/>
  <c r="C283" i="1"/>
  <c r="F282" i="1"/>
  <c r="C282" i="1"/>
  <c r="F281" i="1"/>
  <c r="H281" i="1" s="1"/>
  <c r="I281" i="1" s="1"/>
  <c r="J281" i="1" s="1"/>
  <c r="C281" i="1"/>
  <c r="F280" i="1"/>
  <c r="H280" i="1" s="1"/>
  <c r="C280" i="1"/>
  <c r="H279" i="1"/>
  <c r="I279" i="1" s="1"/>
  <c r="J279" i="1" s="1"/>
  <c r="C279" i="1"/>
  <c r="H278" i="1"/>
  <c r="I278" i="1" s="1"/>
  <c r="C278" i="1"/>
  <c r="H277" i="1"/>
  <c r="I277" i="1" s="1"/>
  <c r="C277" i="1"/>
  <c r="H276" i="1"/>
  <c r="I276" i="1" s="1"/>
  <c r="J276" i="1" s="1"/>
  <c r="C276" i="1"/>
  <c r="F275" i="1"/>
  <c r="H275" i="1" s="1"/>
  <c r="C275" i="1"/>
  <c r="F274" i="1"/>
  <c r="H274" i="1" s="1"/>
  <c r="I274" i="1" s="1"/>
  <c r="J274" i="1" s="1"/>
  <c r="C274" i="1"/>
  <c r="F273" i="1"/>
  <c r="C273" i="1"/>
  <c r="H272" i="1"/>
  <c r="I272" i="1" s="1"/>
  <c r="J272" i="1" s="1"/>
  <c r="C272" i="1"/>
  <c r="H271" i="1"/>
  <c r="I271" i="1" s="1"/>
  <c r="C271" i="1"/>
  <c r="H270" i="1"/>
  <c r="I270" i="1" s="1"/>
  <c r="C270" i="1"/>
  <c r="H269" i="1"/>
  <c r="I269" i="1" s="1"/>
  <c r="J269" i="1" s="1"/>
  <c r="C269" i="1"/>
  <c r="F268" i="1"/>
  <c r="C268" i="1"/>
  <c r="F267" i="1"/>
  <c r="C267" i="1"/>
  <c r="F266" i="1"/>
  <c r="H266" i="1" s="1"/>
  <c r="C266" i="1"/>
  <c r="H265" i="1"/>
  <c r="I265" i="1" s="1"/>
  <c r="J265" i="1" s="1"/>
  <c r="C265" i="1"/>
  <c r="H264" i="1"/>
  <c r="C264" i="1"/>
  <c r="H263" i="1"/>
  <c r="C263" i="1"/>
  <c r="H262" i="1"/>
  <c r="C262" i="1"/>
  <c r="H261" i="1"/>
  <c r="C261" i="1"/>
  <c r="H260" i="1"/>
  <c r="C260" i="1"/>
  <c r="H259" i="1"/>
  <c r="C259" i="1"/>
  <c r="H258" i="1"/>
  <c r="C258" i="1"/>
  <c r="H257" i="1"/>
  <c r="C257" i="1"/>
  <c r="H256" i="1"/>
  <c r="C256" i="1"/>
  <c r="H255" i="1"/>
  <c r="C255" i="1"/>
  <c r="H254" i="1"/>
  <c r="C254" i="1"/>
  <c r="H253" i="1"/>
  <c r="C253" i="1"/>
  <c r="H252" i="1"/>
  <c r="C252" i="1"/>
  <c r="H251" i="1"/>
  <c r="C251" i="1"/>
  <c r="H250" i="1"/>
  <c r="C250" i="1"/>
  <c r="H249" i="1"/>
  <c r="C249" i="1"/>
  <c r="H248" i="1"/>
  <c r="C248" i="1"/>
  <c r="H247" i="1"/>
  <c r="C247" i="1"/>
  <c r="H246" i="1"/>
  <c r="C246" i="1"/>
  <c r="H245" i="1"/>
  <c r="C245" i="1"/>
  <c r="H244" i="1"/>
  <c r="C244" i="1"/>
  <c r="H243" i="1"/>
  <c r="C243" i="1"/>
  <c r="H242" i="1"/>
  <c r="C242" i="1"/>
  <c r="H241" i="1"/>
  <c r="C241" i="1"/>
  <c r="H240" i="1"/>
  <c r="C240" i="1"/>
  <c r="H239" i="1"/>
  <c r="C239" i="1"/>
  <c r="H238" i="1"/>
  <c r="C238" i="1"/>
  <c r="H237" i="1"/>
  <c r="C237" i="1"/>
  <c r="H236" i="1"/>
  <c r="C236" i="1"/>
  <c r="H235" i="1"/>
  <c r="C235" i="1"/>
  <c r="H234" i="1"/>
  <c r="C234" i="1"/>
  <c r="H233" i="1"/>
  <c r="C233" i="1"/>
  <c r="H232" i="1"/>
  <c r="C232" i="1"/>
  <c r="H231" i="1"/>
  <c r="C231" i="1"/>
  <c r="H230" i="1"/>
  <c r="C230" i="1"/>
  <c r="H229" i="1"/>
  <c r="C229" i="1"/>
  <c r="H228" i="1"/>
  <c r="C228" i="1"/>
  <c r="H227" i="1"/>
  <c r="C227" i="1"/>
  <c r="H226" i="1"/>
  <c r="C226" i="1"/>
  <c r="H225" i="1"/>
  <c r="C225" i="1"/>
  <c r="H224" i="1"/>
  <c r="C224" i="1"/>
  <c r="H223" i="1"/>
  <c r="C223" i="1"/>
  <c r="H222" i="1"/>
  <c r="C222" i="1"/>
  <c r="H221" i="1"/>
  <c r="C221" i="1"/>
  <c r="H220" i="1"/>
  <c r="C220" i="1"/>
  <c r="H219" i="1"/>
  <c r="C219" i="1"/>
  <c r="H218" i="1"/>
  <c r="C218" i="1"/>
  <c r="H217" i="1"/>
  <c r="C217" i="1"/>
  <c r="H216" i="1"/>
  <c r="C216" i="1"/>
  <c r="H215" i="1"/>
  <c r="C215" i="1"/>
  <c r="H214" i="1"/>
  <c r="C214" i="1"/>
  <c r="H213" i="1"/>
  <c r="C213" i="1"/>
  <c r="H212" i="1"/>
  <c r="C212" i="1"/>
  <c r="H211" i="1"/>
  <c r="C211" i="1"/>
  <c r="H210" i="1"/>
  <c r="C210" i="1"/>
  <c r="H209" i="1"/>
  <c r="C209" i="1"/>
  <c r="H208" i="1"/>
  <c r="C208" i="1"/>
  <c r="H207" i="1"/>
  <c r="C207" i="1"/>
  <c r="H206" i="1"/>
  <c r="C206" i="1"/>
  <c r="H205" i="1"/>
  <c r="I205" i="1" s="1"/>
  <c r="C205" i="1"/>
  <c r="H204" i="1"/>
  <c r="I204" i="1" s="1"/>
  <c r="C204" i="1"/>
  <c r="H203" i="1"/>
  <c r="I203" i="1" s="1"/>
  <c r="J203" i="1" s="1"/>
  <c r="C203" i="1"/>
  <c r="F202" i="1"/>
  <c r="C202" i="1"/>
  <c r="F201" i="1"/>
  <c r="H201" i="1" s="1"/>
  <c r="I201" i="1" s="1"/>
  <c r="J201" i="1" s="1"/>
  <c r="C201" i="1"/>
  <c r="F200" i="1"/>
  <c r="H200" i="1" s="1"/>
  <c r="C200" i="1"/>
  <c r="F199" i="1"/>
  <c r="H199" i="1" s="1"/>
  <c r="I199" i="1" s="1"/>
  <c r="J199" i="1" s="1"/>
  <c r="C199" i="1"/>
  <c r="H198" i="1"/>
  <c r="I198" i="1" s="1"/>
  <c r="J198" i="1" s="1"/>
  <c r="C198" i="1"/>
  <c r="H197" i="1"/>
  <c r="I197" i="1" s="1"/>
  <c r="C197" i="1"/>
  <c r="H196" i="1"/>
  <c r="I196" i="1" s="1"/>
  <c r="C196" i="1"/>
  <c r="H195" i="1"/>
  <c r="I195" i="1" s="1"/>
  <c r="J195" i="1" s="1"/>
  <c r="C195" i="1"/>
  <c r="H194" i="1"/>
  <c r="I194" i="1" s="1"/>
  <c r="J194" i="1" s="1"/>
  <c r="C194" i="1"/>
  <c r="H193" i="1"/>
  <c r="I193" i="1" s="1"/>
  <c r="J193" i="1" s="1"/>
  <c r="C193" i="1"/>
  <c r="H192" i="1"/>
  <c r="I192" i="1" s="1"/>
  <c r="J192" i="1" s="1"/>
  <c r="C192" i="1"/>
  <c r="H191" i="1"/>
  <c r="I191" i="1" s="1"/>
  <c r="J191" i="1" s="1"/>
  <c r="C191" i="1"/>
  <c r="H190" i="1"/>
  <c r="I190" i="1" s="1"/>
  <c r="J190" i="1" s="1"/>
  <c r="C190" i="1"/>
  <c r="H189" i="1"/>
  <c r="I189" i="1" s="1"/>
  <c r="C189" i="1"/>
  <c r="H188" i="1"/>
  <c r="I188" i="1" s="1"/>
  <c r="C188" i="1"/>
  <c r="H187" i="1"/>
  <c r="I187" i="1" s="1"/>
  <c r="J187" i="1" s="1"/>
  <c r="C187" i="1"/>
  <c r="H186" i="1"/>
  <c r="I186" i="1" s="1"/>
  <c r="J186" i="1" s="1"/>
  <c r="C186" i="1"/>
  <c r="H185" i="1"/>
  <c r="I185" i="1" s="1"/>
  <c r="J185" i="1" s="1"/>
  <c r="C185" i="1"/>
  <c r="H184" i="1"/>
  <c r="I184" i="1" s="1"/>
  <c r="J184" i="1" s="1"/>
  <c r="C184" i="1"/>
  <c r="H183" i="1"/>
  <c r="I183" i="1" s="1"/>
  <c r="J183" i="1" s="1"/>
  <c r="C183" i="1"/>
  <c r="H182" i="1"/>
  <c r="I182" i="1" s="1"/>
  <c r="J182" i="1" s="1"/>
  <c r="C182" i="1"/>
  <c r="H181" i="1"/>
  <c r="I181" i="1" s="1"/>
  <c r="C181" i="1"/>
  <c r="H180" i="1"/>
  <c r="I180" i="1" s="1"/>
  <c r="C180" i="1"/>
  <c r="H179" i="1"/>
  <c r="I179" i="1" s="1"/>
  <c r="J179" i="1" s="1"/>
  <c r="C179" i="1"/>
  <c r="H178" i="1"/>
  <c r="I178" i="1" s="1"/>
  <c r="J178" i="1" s="1"/>
  <c r="C178" i="1"/>
  <c r="H177" i="1"/>
  <c r="I177" i="1" s="1"/>
  <c r="J177" i="1" s="1"/>
  <c r="C177" i="1"/>
  <c r="H176" i="1"/>
  <c r="I176" i="1" s="1"/>
  <c r="J176" i="1" s="1"/>
  <c r="C176" i="1"/>
  <c r="H175" i="1"/>
  <c r="I175" i="1" s="1"/>
  <c r="J175" i="1" s="1"/>
  <c r="C175" i="1"/>
  <c r="H174" i="1"/>
  <c r="I174" i="1" s="1"/>
  <c r="J174" i="1" s="1"/>
  <c r="C174" i="1"/>
  <c r="H173" i="1"/>
  <c r="I173" i="1" s="1"/>
  <c r="C173" i="1"/>
  <c r="H172" i="1"/>
  <c r="I172" i="1" s="1"/>
  <c r="C172" i="1"/>
  <c r="H171" i="1"/>
  <c r="I171" i="1" s="1"/>
  <c r="J171" i="1" s="1"/>
  <c r="C171" i="1"/>
  <c r="F170" i="1"/>
  <c r="H170" i="1" s="1"/>
  <c r="C170" i="1"/>
  <c r="F169" i="1"/>
  <c r="H169" i="1" s="1"/>
  <c r="I169" i="1" s="1"/>
  <c r="J169" i="1" s="1"/>
  <c r="C169" i="1"/>
  <c r="F168" i="1"/>
  <c r="C168" i="1"/>
  <c r="F167" i="1"/>
  <c r="C167" i="1"/>
  <c r="H166" i="1"/>
  <c r="I166" i="1" s="1"/>
  <c r="J166" i="1" s="1"/>
  <c r="C166" i="1"/>
  <c r="H165" i="1"/>
  <c r="I165" i="1" s="1"/>
  <c r="C165" i="1"/>
  <c r="H164" i="1"/>
  <c r="I164" i="1" s="1"/>
  <c r="C164" i="1"/>
  <c r="H163" i="1"/>
  <c r="I163" i="1" s="1"/>
  <c r="J163" i="1" s="1"/>
  <c r="C163" i="1"/>
  <c r="F162" i="1"/>
  <c r="H162" i="1" s="1"/>
  <c r="I162" i="1" s="1"/>
  <c r="J162" i="1" s="1"/>
  <c r="C162" i="1"/>
  <c r="F161" i="1"/>
  <c r="H161" i="1" s="1"/>
  <c r="I161" i="1" s="1"/>
  <c r="J161" i="1" s="1"/>
  <c r="C161" i="1"/>
  <c r="F160" i="1"/>
  <c r="H160" i="1" s="1"/>
  <c r="I160" i="1" s="1"/>
  <c r="J160" i="1" s="1"/>
  <c r="C160" i="1"/>
  <c r="F159" i="1"/>
  <c r="C159" i="1"/>
  <c r="H158" i="1"/>
  <c r="I158" i="1" s="1"/>
  <c r="J158" i="1" s="1"/>
  <c r="C158" i="1"/>
  <c r="H157" i="1"/>
  <c r="I157" i="1" s="1"/>
  <c r="C157" i="1"/>
  <c r="H156" i="1"/>
  <c r="I156" i="1" s="1"/>
  <c r="C156" i="1"/>
  <c r="H155" i="1"/>
  <c r="I155" i="1" s="1"/>
  <c r="J155" i="1" s="1"/>
  <c r="C155" i="1"/>
  <c r="F154" i="1"/>
  <c r="C154" i="1"/>
  <c r="F153" i="1"/>
  <c r="C153" i="1"/>
  <c r="F152" i="1"/>
  <c r="H152" i="1" s="1"/>
  <c r="C152" i="1"/>
  <c r="F151" i="1"/>
  <c r="H151" i="1" s="1"/>
  <c r="I151" i="1" s="1"/>
  <c r="J151" i="1" s="1"/>
  <c r="C151" i="1"/>
  <c r="H150" i="1"/>
  <c r="I150" i="1" s="1"/>
  <c r="J150" i="1" s="1"/>
  <c r="C150" i="1"/>
  <c r="H149" i="1"/>
  <c r="I149" i="1" s="1"/>
  <c r="C149" i="1"/>
  <c r="H148" i="1"/>
  <c r="I148" i="1" s="1"/>
  <c r="C148" i="1"/>
  <c r="H147" i="1"/>
  <c r="I147" i="1" s="1"/>
  <c r="J147" i="1" s="1"/>
  <c r="C147" i="1"/>
  <c r="F146" i="1"/>
  <c r="H146" i="1" s="1"/>
  <c r="I146" i="1" s="1"/>
  <c r="J146" i="1" s="1"/>
  <c r="C146" i="1"/>
  <c r="F145" i="1"/>
  <c r="C145" i="1"/>
  <c r="F144" i="1"/>
  <c r="C144" i="1"/>
  <c r="F143" i="1"/>
  <c r="H143" i="1" s="1"/>
  <c r="C143" i="1"/>
  <c r="H142" i="1"/>
  <c r="I142" i="1" s="1"/>
  <c r="J142" i="1" s="1"/>
  <c r="C142" i="1"/>
  <c r="H141" i="1"/>
  <c r="I141" i="1" s="1"/>
  <c r="C141" i="1"/>
  <c r="H140" i="1"/>
  <c r="I140" i="1" s="1"/>
  <c r="C140" i="1"/>
  <c r="H139" i="1"/>
  <c r="I139" i="1" s="1"/>
  <c r="J139" i="1" s="1"/>
  <c r="C139" i="1"/>
  <c r="F138" i="1"/>
  <c r="H138" i="1" s="1"/>
  <c r="C138" i="1"/>
  <c r="F137" i="1"/>
  <c r="H137" i="1" s="1"/>
  <c r="I137" i="1" s="1"/>
  <c r="J137" i="1" s="1"/>
  <c r="C137" i="1"/>
  <c r="F136" i="1"/>
  <c r="C136" i="1"/>
  <c r="F135" i="1"/>
  <c r="H135" i="1" s="1"/>
  <c r="I135" i="1" s="1"/>
  <c r="J135" i="1" s="1"/>
  <c r="C135" i="1"/>
  <c r="H134" i="1"/>
  <c r="I134" i="1" s="1"/>
  <c r="J134" i="1" s="1"/>
  <c r="C134" i="1"/>
  <c r="H133" i="1"/>
  <c r="I133" i="1" s="1"/>
  <c r="C133" i="1"/>
  <c r="H132" i="1"/>
  <c r="I132" i="1" s="1"/>
  <c r="C132" i="1"/>
  <c r="H131" i="1"/>
  <c r="I131" i="1" s="1"/>
  <c r="J131" i="1" s="1"/>
  <c r="C131" i="1"/>
  <c r="F130" i="1"/>
  <c r="H130" i="1" s="1"/>
  <c r="C130" i="1"/>
  <c r="F129" i="1"/>
  <c r="H129" i="1" s="1"/>
  <c r="C129" i="1"/>
  <c r="F128" i="1"/>
  <c r="H128" i="1" s="1"/>
  <c r="I128" i="1" s="1"/>
  <c r="J128" i="1" s="1"/>
  <c r="C128" i="1"/>
  <c r="F127" i="1"/>
  <c r="C127" i="1"/>
  <c r="H126" i="1"/>
  <c r="I126" i="1" s="1"/>
  <c r="J126" i="1" s="1"/>
  <c r="C126" i="1"/>
  <c r="H125" i="1"/>
  <c r="I125" i="1" s="1"/>
  <c r="C125" i="1"/>
  <c r="H124" i="1"/>
  <c r="I124" i="1" s="1"/>
  <c r="C124" i="1"/>
  <c r="H123" i="1"/>
  <c r="I123" i="1" s="1"/>
  <c r="J123" i="1" s="1"/>
  <c r="C123" i="1"/>
  <c r="F122" i="1"/>
  <c r="C122" i="1"/>
  <c r="F121" i="1"/>
  <c r="H121" i="1" s="1"/>
  <c r="I121" i="1" s="1"/>
  <c r="J121" i="1" s="1"/>
  <c r="C121" i="1"/>
  <c r="F120" i="1"/>
  <c r="H120" i="1" s="1"/>
  <c r="C120" i="1"/>
  <c r="F119" i="1"/>
  <c r="H119" i="1" s="1"/>
  <c r="I119" i="1" s="1"/>
  <c r="J119" i="1" s="1"/>
  <c r="C119" i="1"/>
  <c r="H118" i="1"/>
  <c r="I118" i="1" s="1"/>
  <c r="J118" i="1" s="1"/>
  <c r="C118" i="1"/>
  <c r="H117" i="1"/>
  <c r="I117" i="1" s="1"/>
  <c r="C117" i="1"/>
  <c r="H116" i="1"/>
  <c r="I116" i="1" s="1"/>
  <c r="C116" i="1"/>
  <c r="H115" i="1"/>
  <c r="I115" i="1" s="1"/>
  <c r="J115" i="1" s="1"/>
  <c r="C115" i="1"/>
  <c r="F114" i="1"/>
  <c r="H114" i="1" s="1"/>
  <c r="I114" i="1" s="1"/>
  <c r="J114" i="1" s="1"/>
  <c r="C114" i="1"/>
  <c r="F113" i="1"/>
  <c r="C113" i="1"/>
  <c r="F112" i="1"/>
  <c r="H112" i="1" s="1"/>
  <c r="I112" i="1" s="1"/>
  <c r="J112" i="1" s="1"/>
  <c r="C112" i="1"/>
  <c r="F111" i="1"/>
  <c r="H111" i="1" s="1"/>
  <c r="C111" i="1"/>
  <c r="H110" i="1"/>
  <c r="I110" i="1" s="1"/>
  <c r="J110" i="1" s="1"/>
  <c r="C110" i="1"/>
  <c r="H109" i="1"/>
  <c r="I109" i="1" s="1"/>
  <c r="C109" i="1"/>
  <c r="H108" i="1"/>
  <c r="I108" i="1" s="1"/>
  <c r="C108" i="1"/>
  <c r="H107" i="1"/>
  <c r="I107" i="1" s="1"/>
  <c r="J107" i="1" s="1"/>
  <c r="C107" i="1"/>
  <c r="F106" i="1"/>
  <c r="H106" i="1" s="1"/>
  <c r="C106" i="1"/>
  <c r="F105" i="1"/>
  <c r="H105" i="1" s="1"/>
  <c r="I105" i="1" s="1"/>
  <c r="J105" i="1" s="1"/>
  <c r="C105" i="1"/>
  <c r="F104" i="1"/>
  <c r="H104" i="1" s="1"/>
  <c r="I104" i="1" s="1"/>
  <c r="J104" i="1" s="1"/>
  <c r="C104" i="1"/>
  <c r="F103" i="1"/>
  <c r="H103" i="1" s="1"/>
  <c r="I103" i="1" s="1"/>
  <c r="J103" i="1" s="1"/>
  <c r="C103" i="1"/>
  <c r="H102" i="1"/>
  <c r="I102" i="1" s="1"/>
  <c r="J102" i="1" s="1"/>
  <c r="C102" i="1"/>
  <c r="H101" i="1"/>
  <c r="I101" i="1" s="1"/>
  <c r="C101" i="1"/>
  <c r="H100" i="1"/>
  <c r="I100" i="1" s="1"/>
  <c r="C100" i="1"/>
  <c r="H99" i="1"/>
  <c r="I99" i="1" s="1"/>
  <c r="J99" i="1" s="1"/>
  <c r="C99" i="1"/>
  <c r="F98" i="1"/>
  <c r="H98" i="1" s="1"/>
  <c r="I98" i="1" s="1"/>
  <c r="J98" i="1" s="1"/>
  <c r="C98" i="1"/>
  <c r="F97" i="1"/>
  <c r="H97" i="1" s="1"/>
  <c r="C97" i="1"/>
  <c r="F96" i="1"/>
  <c r="H96" i="1" s="1"/>
  <c r="I96" i="1" s="1"/>
  <c r="J96" i="1" s="1"/>
  <c r="C96" i="1"/>
  <c r="F95" i="1"/>
  <c r="C95" i="1"/>
  <c r="H94" i="1"/>
  <c r="I94" i="1" s="1"/>
  <c r="J94" i="1" s="1"/>
  <c r="C94" i="1"/>
  <c r="H93" i="1"/>
  <c r="I93" i="1" s="1"/>
  <c r="C93" i="1"/>
  <c r="H92" i="1"/>
  <c r="I92" i="1" s="1"/>
  <c r="C92" i="1"/>
  <c r="H91" i="1"/>
  <c r="I91" i="1" s="1"/>
  <c r="J91" i="1" s="1"/>
  <c r="C91" i="1"/>
  <c r="F90" i="1"/>
  <c r="H90" i="1" s="1"/>
  <c r="C90" i="1"/>
  <c r="F89" i="1"/>
  <c r="H89" i="1" s="1"/>
  <c r="I89" i="1" s="1"/>
  <c r="J89" i="1" s="1"/>
  <c r="C89" i="1"/>
  <c r="F88" i="1"/>
  <c r="H88" i="1" s="1"/>
  <c r="C88" i="1"/>
  <c r="F87" i="1"/>
  <c r="H87" i="1" s="1"/>
  <c r="C87" i="1"/>
  <c r="H86" i="1"/>
  <c r="I86" i="1" s="1"/>
  <c r="J86" i="1" s="1"/>
  <c r="C86" i="1"/>
  <c r="H85" i="1"/>
  <c r="I85" i="1" s="1"/>
  <c r="C85" i="1"/>
  <c r="H84" i="1"/>
  <c r="I84" i="1" s="1"/>
  <c r="C84" i="1"/>
  <c r="H83" i="1"/>
  <c r="I83" i="1" s="1"/>
  <c r="J83" i="1" s="1"/>
  <c r="C83" i="1"/>
  <c r="F82" i="1"/>
  <c r="H82" i="1" s="1"/>
  <c r="I82" i="1" s="1"/>
  <c r="J82" i="1" s="1"/>
  <c r="C82" i="1"/>
  <c r="F81" i="1"/>
  <c r="C81" i="1"/>
  <c r="F80" i="1"/>
  <c r="H80" i="1" s="1"/>
  <c r="I80" i="1" s="1"/>
  <c r="J80" i="1" s="1"/>
  <c r="C80" i="1"/>
  <c r="F79" i="1"/>
  <c r="H79" i="1" s="1"/>
  <c r="C79" i="1"/>
  <c r="H78" i="1"/>
  <c r="I78" i="1" s="1"/>
  <c r="J78" i="1" s="1"/>
  <c r="C78" i="1"/>
  <c r="H77" i="1"/>
  <c r="I77" i="1" s="1"/>
  <c r="C77" i="1"/>
  <c r="H76" i="1"/>
  <c r="I76" i="1" s="1"/>
  <c r="C76" i="1"/>
  <c r="H75" i="1"/>
  <c r="I75" i="1" s="1"/>
  <c r="J75" i="1" s="1"/>
  <c r="C75" i="1"/>
  <c r="F74" i="1"/>
  <c r="H74" i="1" s="1"/>
  <c r="C74" i="1"/>
  <c r="F73" i="1"/>
  <c r="H73" i="1" s="1"/>
  <c r="I73" i="1" s="1"/>
  <c r="J73" i="1" s="1"/>
  <c r="C73" i="1"/>
  <c r="F72" i="1"/>
  <c r="H72" i="1" s="1"/>
  <c r="I72" i="1" s="1"/>
  <c r="J72" i="1" s="1"/>
  <c r="C72" i="1"/>
  <c r="F71" i="1"/>
  <c r="H71" i="1" s="1"/>
  <c r="I71" i="1" s="1"/>
  <c r="J71" i="1" s="1"/>
  <c r="C71" i="1"/>
  <c r="H70" i="1"/>
  <c r="I70" i="1" s="1"/>
  <c r="J70" i="1" s="1"/>
  <c r="C70" i="1"/>
  <c r="H69" i="1"/>
  <c r="I69" i="1" s="1"/>
  <c r="C69" i="1"/>
  <c r="H68" i="1"/>
  <c r="I68" i="1" s="1"/>
  <c r="C68" i="1"/>
  <c r="H67" i="1"/>
  <c r="I67" i="1" s="1"/>
  <c r="J67" i="1" s="1"/>
  <c r="C67" i="1"/>
  <c r="F66" i="1"/>
  <c r="C66" i="1"/>
  <c r="F65" i="1"/>
  <c r="C65" i="1"/>
  <c r="F64" i="1"/>
  <c r="H64" i="1" s="1"/>
  <c r="I64" i="1" s="1"/>
  <c r="J64" i="1" s="1"/>
  <c r="C64" i="1"/>
  <c r="F63" i="1"/>
  <c r="C63" i="1"/>
  <c r="H62" i="1"/>
  <c r="I62" i="1" s="1"/>
  <c r="J62" i="1" s="1"/>
  <c r="C62" i="1"/>
  <c r="H61" i="1"/>
  <c r="I61" i="1" s="1"/>
  <c r="C61" i="1"/>
  <c r="H60" i="1"/>
  <c r="I60" i="1" s="1"/>
  <c r="C60" i="1"/>
  <c r="H59" i="1"/>
  <c r="I59" i="1" s="1"/>
  <c r="J59" i="1" s="1"/>
  <c r="C59" i="1"/>
  <c r="F58" i="1"/>
  <c r="H58" i="1" s="1"/>
  <c r="I58" i="1" s="1"/>
  <c r="J58" i="1" s="1"/>
  <c r="C58" i="1"/>
  <c r="F57" i="1"/>
  <c r="H57" i="1" s="1"/>
  <c r="I57" i="1" s="1"/>
  <c r="J57" i="1" s="1"/>
  <c r="C57" i="1"/>
  <c r="F56" i="1"/>
  <c r="H56" i="1" s="1"/>
  <c r="C56" i="1"/>
  <c r="F55" i="1"/>
  <c r="H55" i="1" s="1"/>
  <c r="C55" i="1"/>
  <c r="H54" i="1"/>
  <c r="I54" i="1" s="1"/>
  <c r="J54" i="1" s="1"/>
  <c r="C54" i="1"/>
  <c r="H53" i="1"/>
  <c r="I53" i="1" s="1"/>
  <c r="C53" i="1"/>
  <c r="H52" i="1"/>
  <c r="I52" i="1" s="1"/>
  <c r="C52" i="1"/>
  <c r="H51" i="1"/>
  <c r="I51" i="1" s="1"/>
  <c r="J51" i="1" s="1"/>
  <c r="C51" i="1"/>
  <c r="F50" i="1"/>
  <c r="H50" i="1" s="1"/>
  <c r="I50" i="1" s="1"/>
  <c r="J50" i="1" s="1"/>
  <c r="C50" i="1"/>
  <c r="F49" i="1"/>
  <c r="H49" i="1" s="1"/>
  <c r="I49" i="1" s="1"/>
  <c r="J49" i="1" s="1"/>
  <c r="C49" i="1"/>
  <c r="F48" i="1"/>
  <c r="H48" i="1" s="1"/>
  <c r="I48" i="1" s="1"/>
  <c r="J48" i="1" s="1"/>
  <c r="C48" i="1"/>
  <c r="F47" i="1"/>
  <c r="H47" i="1" s="1"/>
  <c r="C47" i="1"/>
  <c r="H46" i="1"/>
  <c r="I46" i="1" s="1"/>
  <c r="J46" i="1" s="1"/>
  <c r="C46" i="1"/>
  <c r="H45" i="1"/>
  <c r="I45" i="1" s="1"/>
  <c r="C45" i="1"/>
  <c r="H44" i="1"/>
  <c r="I44" i="1" s="1"/>
  <c r="C44" i="1"/>
  <c r="H43" i="1"/>
  <c r="I43" i="1" s="1"/>
  <c r="J43" i="1" s="1"/>
  <c r="C43" i="1"/>
  <c r="F42" i="1"/>
  <c r="H42" i="1" s="1"/>
  <c r="C42" i="1"/>
  <c r="F41" i="1"/>
  <c r="H41" i="1" s="1"/>
  <c r="I41" i="1" s="1"/>
  <c r="J41" i="1" s="1"/>
  <c r="C41" i="1"/>
  <c r="F40" i="1"/>
  <c r="H40" i="1" s="1"/>
  <c r="I40" i="1" s="1"/>
  <c r="J40" i="1" s="1"/>
  <c r="C40" i="1"/>
  <c r="F39" i="1"/>
  <c r="H39" i="1" s="1"/>
  <c r="C39" i="1"/>
  <c r="H38" i="1"/>
  <c r="I38" i="1" s="1"/>
  <c r="J38" i="1" s="1"/>
  <c r="C38" i="1"/>
  <c r="H37" i="1"/>
  <c r="I37" i="1" s="1"/>
  <c r="C37" i="1"/>
  <c r="H36" i="1"/>
  <c r="I36" i="1" s="1"/>
  <c r="C36" i="1"/>
  <c r="H35" i="1"/>
  <c r="I35" i="1" s="1"/>
  <c r="J35" i="1" s="1"/>
  <c r="C35" i="1"/>
  <c r="F34" i="1"/>
  <c r="H34" i="1" s="1"/>
  <c r="C34" i="1"/>
  <c r="F33" i="1"/>
  <c r="H33" i="1" s="1"/>
  <c r="C33" i="1"/>
  <c r="F32" i="1"/>
  <c r="H32" i="1" s="1"/>
  <c r="I32" i="1" s="1"/>
  <c r="J32" i="1" s="1"/>
  <c r="C32" i="1"/>
  <c r="F31" i="1"/>
  <c r="C31" i="1"/>
  <c r="H30" i="1"/>
  <c r="I30" i="1" s="1"/>
  <c r="J30" i="1" s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I130" i="1" l="1"/>
  <c r="J130" i="1" s="1"/>
  <c r="I39" i="1"/>
  <c r="J39" i="1" s="1"/>
  <c r="H66" i="1"/>
  <c r="I66" i="1" s="1"/>
  <c r="J66" i="1" s="1"/>
  <c r="I34" i="1"/>
  <c r="J34" i="1" s="1"/>
  <c r="I79" i="1"/>
  <c r="J79" i="1" s="1"/>
  <c r="H144" i="1"/>
  <c r="I144" i="1" s="1"/>
  <c r="J144" i="1" s="1"/>
  <c r="H153" i="1"/>
  <c r="I153" i="1" s="1"/>
  <c r="J153" i="1" s="1"/>
  <c r="I200" i="1"/>
  <c r="J200" i="1" s="1"/>
  <c r="H289" i="1"/>
  <c r="I289" i="1" s="1"/>
  <c r="J289" i="1" s="1"/>
  <c r="I312" i="1"/>
  <c r="J312" i="1" s="1"/>
  <c r="I317" i="1"/>
  <c r="J317" i="1" s="1"/>
  <c r="I344" i="1"/>
  <c r="J344" i="1" s="1"/>
  <c r="I111" i="1"/>
  <c r="J111" i="1" s="1"/>
  <c r="I303" i="1"/>
  <c r="J303" i="1" s="1"/>
  <c r="I326" i="1"/>
  <c r="J326" i="1" s="1"/>
  <c r="I349" i="1"/>
  <c r="J349" i="1" s="1"/>
  <c r="I90" i="1"/>
  <c r="J90" i="1" s="1"/>
  <c r="I335" i="1"/>
  <c r="J335" i="1" s="1"/>
  <c r="I74" i="1"/>
  <c r="J74" i="1" s="1"/>
  <c r="I120" i="1"/>
  <c r="J120" i="1" s="1"/>
  <c r="I280" i="1"/>
  <c r="J280" i="1" s="1"/>
  <c r="I152" i="1"/>
  <c r="J152" i="1" s="1"/>
  <c r="I55" i="1"/>
  <c r="J55" i="1" s="1"/>
  <c r="I88" i="1"/>
  <c r="J88" i="1" s="1"/>
  <c r="I106" i="1"/>
  <c r="J106" i="1" s="1"/>
  <c r="I129" i="1"/>
  <c r="J129" i="1" s="1"/>
  <c r="I294" i="1"/>
  <c r="J294" i="1" s="1"/>
  <c r="I47" i="1"/>
  <c r="J47" i="1" s="1"/>
  <c r="H65" i="1"/>
  <c r="I65" i="1" s="1"/>
  <c r="J65" i="1" s="1"/>
  <c r="I170" i="1"/>
  <c r="J170" i="1" s="1"/>
  <c r="I266" i="1"/>
  <c r="J266" i="1" s="1"/>
  <c r="I42" i="1"/>
  <c r="J42" i="1" s="1"/>
  <c r="I33" i="1"/>
  <c r="J33" i="1" s="1"/>
  <c r="I138" i="1"/>
  <c r="J138" i="1" s="1"/>
  <c r="I56" i="1"/>
  <c r="J56" i="1" s="1"/>
  <c r="I87" i="1"/>
  <c r="J87" i="1" s="1"/>
  <c r="I97" i="1"/>
  <c r="J97" i="1" s="1"/>
  <c r="I143" i="1"/>
  <c r="J143" i="1" s="1"/>
  <c r="I275" i="1"/>
  <c r="J275" i="1" s="1"/>
  <c r="H31" i="1"/>
  <c r="I31" i="1" s="1"/>
  <c r="J31" i="1" s="1"/>
  <c r="H63" i="1"/>
  <c r="I63" i="1" s="1"/>
  <c r="J63" i="1" s="1"/>
  <c r="H81" i="1"/>
  <c r="I81" i="1" s="1"/>
  <c r="J81" i="1" s="1"/>
  <c r="H95" i="1"/>
  <c r="I95" i="1" s="1"/>
  <c r="J95" i="1" s="1"/>
  <c r="H113" i="1"/>
  <c r="I113" i="1" s="1"/>
  <c r="J113" i="1" s="1"/>
  <c r="H122" i="1"/>
  <c r="I122" i="1" s="1"/>
  <c r="J122" i="1" s="1"/>
  <c r="H127" i="1"/>
  <c r="I127" i="1" s="1"/>
  <c r="J127" i="1" s="1"/>
  <c r="H136" i="1"/>
  <c r="I136" i="1" s="1"/>
  <c r="J136" i="1" s="1"/>
  <c r="H145" i="1"/>
  <c r="I145" i="1" s="1"/>
  <c r="J145" i="1" s="1"/>
  <c r="H154" i="1"/>
  <c r="I154" i="1" s="1"/>
  <c r="J154" i="1" s="1"/>
  <c r="H159" i="1"/>
  <c r="I159" i="1" s="1"/>
  <c r="J159" i="1" s="1"/>
  <c r="H168" i="1"/>
  <c r="I168" i="1" s="1"/>
  <c r="J168" i="1" s="1"/>
  <c r="H202" i="1"/>
  <c r="I202" i="1" s="1"/>
  <c r="J202" i="1" s="1"/>
  <c r="H268" i="1"/>
  <c r="I268" i="1" s="1"/>
  <c r="J268" i="1" s="1"/>
  <c r="H273" i="1"/>
  <c r="I273" i="1" s="1"/>
  <c r="J273" i="1" s="1"/>
  <c r="H282" i="1"/>
  <c r="I282" i="1" s="1"/>
  <c r="J282" i="1" s="1"/>
  <c r="H287" i="1"/>
  <c r="I287" i="1" s="1"/>
  <c r="J287" i="1" s="1"/>
  <c r="H296" i="1"/>
  <c r="I296" i="1" s="1"/>
  <c r="J296" i="1" s="1"/>
  <c r="H301" i="1"/>
  <c r="I301" i="1" s="1"/>
  <c r="J301" i="1" s="1"/>
  <c r="H310" i="1"/>
  <c r="I310" i="1" s="1"/>
  <c r="J310" i="1" s="1"/>
  <c r="H319" i="1"/>
  <c r="I319" i="1" s="1"/>
  <c r="J319" i="1" s="1"/>
  <c r="H328" i="1"/>
  <c r="I328" i="1" s="1"/>
  <c r="J328" i="1" s="1"/>
  <c r="H333" i="1"/>
  <c r="I333" i="1" s="1"/>
  <c r="J333" i="1" s="1"/>
  <c r="H342" i="1"/>
  <c r="I342" i="1" s="1"/>
  <c r="J342" i="1" s="1"/>
  <c r="H351" i="1"/>
  <c r="I351" i="1" s="1"/>
  <c r="J351" i="1" s="1"/>
  <c r="H167" i="1"/>
  <c r="I167" i="1" s="1"/>
  <c r="J167" i="1" s="1"/>
  <c r="H267" i="1"/>
  <c r="I267" i="1" s="1"/>
  <c r="J267" i="1" s="1"/>
</calcChain>
</file>

<file path=xl/sharedStrings.xml><?xml version="1.0" encoding="utf-8"?>
<sst xmlns="http://schemas.openxmlformats.org/spreadsheetml/2006/main" count="527" uniqueCount="28">
  <si>
    <t>Nota:</t>
  </si>
  <si>
    <t>(1) Promedio de los Precios vigentes en el mes.</t>
  </si>
  <si>
    <t>Datos obtenidos del MINEM</t>
  </si>
  <si>
    <t>https://www.gob.pe/institucion/minem/colecciones/17643-informes-estadisticos-upstream-downstream</t>
  </si>
  <si>
    <t xml:space="preserve">(2) Incluye costos de envasado y de distribución y comercialización. Los Márgenes son libres, los valores son estimados (DGH). Incluye el I.G.V. sobre el Margen. </t>
  </si>
  <si>
    <t>(*)   Fuente: INEI/OSINERGMIN.</t>
  </si>
  <si>
    <t>(**) Precio expresado en soles/kilogramo</t>
  </si>
  <si>
    <t>Fecha</t>
  </si>
  <si>
    <t>Año</t>
  </si>
  <si>
    <t xml:space="preserve">COMBUSTIBLES </t>
  </si>
  <si>
    <t>Precio Neto Petroperú (1)</t>
  </si>
  <si>
    <t>Imp. Al Rodaje</t>
  </si>
  <si>
    <t>ISC</t>
  </si>
  <si>
    <t>IGV</t>
  </si>
  <si>
    <t>P explanta (Callao)</t>
  </si>
  <si>
    <t xml:space="preserve">Margen Comercial y Costos de la Cadena de Comercialización (2) </t>
  </si>
  <si>
    <t>Precio venta público</t>
  </si>
  <si>
    <t>(***) Precios referenciales de la Planta Conchán - Petroperú</t>
  </si>
  <si>
    <t>Gas Licuado de Petróleo (**)</t>
  </si>
  <si>
    <t>Gasohol 97 Oct.</t>
  </si>
  <si>
    <t xml:space="preserve">Gasohol 95 Oct. </t>
  </si>
  <si>
    <t xml:space="preserve">Gasohol 90 Oct. </t>
  </si>
  <si>
    <t xml:space="preserve">Gasohol 84 Oct. </t>
  </si>
  <si>
    <t>Diesel B5 S-50</t>
  </si>
  <si>
    <t>Petróleo Industrial N° 6 (***)</t>
  </si>
  <si>
    <t>Petróleo Industrial 500  (***)</t>
  </si>
  <si>
    <t>Gasohol Regular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</si>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</sst>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_ ;_ @_ "/>
    <numFmt numFmtId="165" formatCode="_-* #,##0\ _P_t_s_-;\-* #,##0\ _P_t_s_-;_-* &quot;-&quot;\ _P_t_s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ourier New"/>
      <family val="3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 Unicode MS"/>
      <family val="2"/>
    </font>
    <font>
      <sz val="12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rgb="FF333333"/>
      </right>
      <top/>
      <bottom style="thin">
        <color rgb="FFC0C0C0"/>
      </bottom>
      <diagonal/>
    </border>
    <border>
      <left style="thin">
        <color rgb="FF333333"/>
      </left>
      <right style="thin">
        <color rgb="FF333333"/>
      </right>
      <top/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43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5" fillId="2" borderId="3" xfId="1" applyFont="1" applyFill="1" applyBorder="1" applyAlignment="1">
      <alignment horizontal="center"/>
    </xf>
    <xf numFmtId="49" fontId="5" fillId="2" borderId="3" xfId="1" applyNumberFormat="1" applyFont="1" applyFill="1" applyBorder="1" applyAlignment="1">
      <alignment horizontal="center"/>
    </xf>
    <xf numFmtId="0" fontId="5" fillId="2" borderId="3" xfId="1" applyFont="1" applyFill="1" applyBorder="1"/>
    <xf numFmtId="0" fontId="5" fillId="2" borderId="4" xfId="1" applyFont="1" applyFill="1" applyBorder="1" applyAlignment="1">
      <alignment horizontal="center"/>
    </xf>
    <xf numFmtId="17" fontId="0" fillId="0" borderId="5" xfId="0" applyNumberFormat="1" applyBorder="1"/>
    <xf numFmtId="0" fontId="0" fillId="0" borderId="1" xfId="0" applyBorder="1"/>
    <xf numFmtId="0" fontId="6" fillId="0" borderId="1" xfId="1" applyFont="1" applyBorder="1"/>
    <xf numFmtId="164" fontId="7" fillId="0" borderId="1" xfId="2" applyNumberFormat="1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/>
    </xf>
    <xf numFmtId="164" fontId="7" fillId="0" borderId="6" xfId="2" applyNumberFormat="1" applyFont="1" applyFill="1" applyBorder="1" applyAlignment="1">
      <alignment horizontal="center" vertical="center"/>
    </xf>
    <xf numFmtId="2" fontId="7" fillId="0" borderId="6" xfId="3" applyNumberFormat="1" applyFont="1" applyBorder="1" applyAlignment="1">
      <alignment horizontal="right" vertical="center"/>
    </xf>
    <xf numFmtId="2" fontId="7" fillId="0" borderId="6" xfId="3" applyNumberFormat="1" applyFont="1" applyBorder="1" applyAlignment="1">
      <alignment horizontal="right"/>
    </xf>
    <xf numFmtId="164" fontId="7" fillId="0" borderId="6" xfId="2" applyNumberFormat="1" applyFont="1" applyFill="1" applyBorder="1" applyAlignment="1">
      <alignment horizontal="right" vertical="center"/>
    </xf>
    <xf numFmtId="164" fontId="7" fillId="0" borderId="6" xfId="2" applyNumberFormat="1" applyFont="1" applyFill="1" applyBorder="1" applyAlignment="1">
      <alignment horizontal="center"/>
    </xf>
    <xf numFmtId="17" fontId="0" fillId="0" borderId="7" xfId="0" applyNumberFormat="1" applyBorder="1"/>
    <xf numFmtId="0" fontId="0" fillId="0" borderId="8" xfId="0" applyBorder="1"/>
    <xf numFmtId="0" fontId="6" fillId="0" borderId="8" xfId="1" applyFont="1" applyBorder="1"/>
    <xf numFmtId="164" fontId="7" fillId="0" borderId="8" xfId="2" applyNumberFormat="1" applyFont="1" applyFill="1" applyBorder="1" applyAlignment="1">
      <alignment horizontal="center"/>
    </xf>
    <xf numFmtId="164" fontId="7" fillId="0" borderId="9" xfId="2" applyNumberFormat="1" applyFont="1" applyFill="1" applyBorder="1" applyAlignment="1">
      <alignment horizontal="center"/>
    </xf>
    <xf numFmtId="0" fontId="2" fillId="0" borderId="0" xfId="11"/>
    <xf numFmtId="0" fontId="8" fillId="0" borderId="10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17" fontId="0" fillId="0" borderId="5" xfId="0" applyNumberFormat="1" applyFont="1" applyBorder="1"/>
    <xf numFmtId="0" fontId="0" fillId="0" borderId="1" xfId="0" applyNumberFormat="1" applyFont="1" applyBorder="1"/>
    <xf numFmtId="0" fontId="6" fillId="0" borderId="1" xfId="1" applyFont="1" applyFill="1" applyBorder="1"/>
    <xf numFmtId="0" fontId="0" fillId="0" borderId="8" xfId="0" applyNumberFormat="1" applyFont="1" applyBorder="1"/>
    <xf numFmtId="0" fontId="6" fillId="0" borderId="8" xfId="1" applyFont="1" applyFill="1" applyBorder="1"/>
  </cellXfs>
  <cellStyles count="12">
    <cellStyle name="Hyperlink" xfId="11" xr:uid="{00000000-000B-0000-0000-000008000000}"/>
    <cellStyle name="Millares [0]_INF_ENE_04" xfId="2" xr:uid="{EE839889-BC7B-427C-ADC5-B56C14EB8A48}"/>
    <cellStyle name="Millares 2" xfId="5" xr:uid="{59E690F5-6C4A-4BDC-8086-5E1F441868FE}"/>
    <cellStyle name="Millares 3" xfId="6" xr:uid="{D1AF5EC6-B369-4F3C-B75E-901F38C81C72}"/>
    <cellStyle name="Millares 4" xfId="7" xr:uid="{D8D4915B-876C-4249-8C9D-C72E969218BE}"/>
    <cellStyle name="Millares 5" xfId="8" xr:uid="{71629EC8-AAC1-4E3C-B0D8-C829D8B04A4E}"/>
    <cellStyle name="Millares 6" xfId="9" xr:uid="{8CB7AB27-1156-43A3-95CB-7211FB52F9F1}"/>
    <cellStyle name="Millares 7" xfId="10" xr:uid="{5CC69E80-3111-4115-9D1F-C8A79AEF6B9D}"/>
    <cellStyle name="Normal" xfId="0" builtinId="0"/>
    <cellStyle name="Normal 16" xfId="4" xr:uid="{D9AA82A8-9C96-4371-8413-7D5A10A0450A}"/>
    <cellStyle name="Normal 3" xfId="3" xr:uid="{ED717B2D-D654-4D15-AA07-9654E1D9E87E}"/>
    <cellStyle name="Normal_precios98-pag24_1" xfId="1" xr:uid="{E8116564-2298-4F58-BF72-B41E87996B4B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 * #,##0.00_ ;_ * \-#,##0.00_ ;_ * &quot;-&quot;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 * #,##0.00_ ;_ * \-#,##0.00_ ;_ * &quot;-&quot;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 * #,##0.00_ ;_ * \-#,##0.00_ ;_ * &quot;-&quot;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 * #,##0.00_ ;_ * \-#,##0.00_ ;_ * &quot;-&quot;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 * #,##0.00_ ;_ * \-#,##0.00_ ;_ * &quot;-&quot;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 * #,##0.00_ ;_ * \-#,##0.00_ ;_ * &quot;-&quot;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 * #,##0.00_ ;_ * \-#,##0.00_ ;_ * &quot;-&quot;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22" formatCode="mmm\-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B54D1-611E-490F-A8E4-0949610ED04A}" name="Tabla3" displayName="Tabla3" ref="B5:K490" totalsRowShown="0" headerRowDxfId="14" dataDxfId="13" headerRowBorderDxfId="11" tableBorderDxfId="12" totalsRowBorderDxfId="10" dataCellStyle="Millares [0]_INF_ENE_04">
  <autoFilter ref="B5:K490" xr:uid="{00000000-0009-0000-0100-000003000000}"/>
  <tableColumns count="10">
    <tableColumn id="1" xr3:uid="{5DDB0D06-9581-468A-9C14-A61BCE1E6CF5}" name="Fecha" dataDxfId="9"/>
    <tableColumn id="10" xr3:uid="{9BB641A8-14AE-4D09-84DB-8B03CD4DEF09}" name="Año" dataDxfId="8">
      <calculatedColumnFormula>YEAR(Tabla3[[#This Row],[Fecha]])</calculatedColumnFormula>
    </tableColumn>
    <tableColumn id="2" xr3:uid="{F3D2B2EF-5769-4E30-B1FD-B5C85F0C45E4}" name="COMBUSTIBLES " dataDxfId="7" dataCellStyle="Normal_precios98-pag24_1"/>
    <tableColumn id="3" xr3:uid="{4F84E5AF-1A84-4034-B2C9-49A8581CF42D}" name="Precio Neto Petroperú (1)" dataDxfId="6" dataCellStyle="Millares [0]_INF_ENE_04"/>
    <tableColumn id="4" xr3:uid="{59F3BF7A-1869-4B96-91D3-E49620CB502C}" name="Imp. Al Rodaje" dataDxfId="5" dataCellStyle="Millares [0]_INF_ENE_04"/>
    <tableColumn id="5" xr3:uid="{AB314691-ABF3-4FFB-869C-5C916B262F88}" name="ISC" dataDxfId="4" dataCellStyle="Millares [0]_INF_ENE_04"/>
    <tableColumn id="6" xr3:uid="{23031DE1-3E2E-47ED-BD72-CF140B30C9B7}" name="IGV" dataDxfId="3" dataCellStyle="Millares [0]_INF_ENE_04">
      <calculatedColumnFormula>(E6+F6+G6)*0.18</calculatedColumnFormula>
    </tableColumn>
    <tableColumn id="7" xr3:uid="{3427F052-3E8C-4D1E-B102-62EEB532FD31}" name="P explanta (Callao)" dataDxfId="2" dataCellStyle="Millares [0]_INF_ENE_04">
      <calculatedColumnFormula>+SUM(E6:H6)</calculatedColumnFormula>
    </tableColumn>
    <tableColumn id="8" xr3:uid="{742F539F-F2FC-4D62-85D6-5B500A48BFB7}" name="Margen Comercial y Costos de la Cadena de Comercialización (2) " dataDxfId="1" dataCellStyle="Millares [0]_INF_ENE_04"/>
    <tableColumn id="9" xr3:uid="{E18E5096-8B54-4AFB-8D39-570ECF5D0055}" name="Precio venta público" dataDxfId="0" dataCellStyle="Millares [0]_INF_ENE_0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pe/institucion/minem/colecciones/17643-informes-estadisticos-upstream-downstre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74D54-3CEC-4197-AEE5-04885DD8889D}">
  <sheetPr>
    <tabColor rgb="FF92D050"/>
  </sheetPr>
  <dimension ref="B1:N490"/>
  <sheetViews>
    <sheetView tabSelected="1" zoomScale="90" zoomScaleNormal="90" workbookViewId="0">
      <pane xSplit="4" ySplit="5" topLeftCell="E467" activePane="bottomRight" state="frozen"/>
      <selection pane="bottomRight" activeCell="E484" sqref="E484"/>
      <selection pane="bottomLeft" activeCell="A7" sqref="A7"/>
      <selection pane="topRight" activeCell="E1" sqref="E1"/>
    </sheetView>
  </sheetViews>
  <sheetFormatPr defaultColWidth="11.42578125" defaultRowHeight="15"/>
  <cols>
    <col min="4" max="4" width="32.42578125" customWidth="1"/>
    <col min="5" max="5" width="32" bestFit="1" customWidth="1"/>
    <col min="6" max="6" width="20" bestFit="1" customWidth="1"/>
    <col min="7" max="7" width="9.7109375" bestFit="1" customWidth="1"/>
    <col min="8" max="8" width="13.42578125" customWidth="1"/>
    <col min="9" max="9" width="24.5703125" bestFit="1" customWidth="1"/>
    <col min="10" max="10" width="27" customWidth="1"/>
    <col min="11" max="11" width="26.7109375" bestFit="1" customWidth="1"/>
  </cols>
  <sheetData>
    <row r="1" spans="2:14">
      <c r="M1" t="s">
        <v>0</v>
      </c>
      <c r="N1" t="s">
        <v>1</v>
      </c>
    </row>
    <row r="2" spans="2:14">
      <c r="B2" t="s">
        <v>2</v>
      </c>
      <c r="D2" s="24" t="s">
        <v>3</v>
      </c>
      <c r="I2" s="1"/>
      <c r="J2" s="1"/>
      <c r="K2" s="1"/>
      <c r="N2" t="s">
        <v>4</v>
      </c>
    </row>
    <row r="3" spans="2:14">
      <c r="K3" s="2"/>
      <c r="N3" t="s">
        <v>5</v>
      </c>
    </row>
    <row r="4" spans="2:14">
      <c r="N4" t="s">
        <v>6</v>
      </c>
    </row>
    <row r="5" spans="2:14">
      <c r="B5" s="3" t="s">
        <v>7</v>
      </c>
      <c r="C5" s="4" t="s">
        <v>8</v>
      </c>
      <c r="D5" s="5" t="s">
        <v>9</v>
      </c>
      <c r="E5" s="5" t="s">
        <v>10</v>
      </c>
      <c r="F5" s="5" t="s">
        <v>11</v>
      </c>
      <c r="G5" s="6" t="s">
        <v>12</v>
      </c>
      <c r="H5" s="6" t="s">
        <v>13</v>
      </c>
      <c r="I5" s="5" t="s">
        <v>14</v>
      </c>
      <c r="J5" s="7" t="s">
        <v>15</v>
      </c>
      <c r="K5" s="8" t="s">
        <v>16</v>
      </c>
      <c r="N5" t="s">
        <v>17</v>
      </c>
    </row>
    <row r="6" spans="2:14">
      <c r="B6" s="9">
        <v>43101</v>
      </c>
      <c r="C6" s="10">
        <f>YEAR(Tabla3[[#This Row],[Fecha]])</f>
        <v>2018</v>
      </c>
      <c r="D6" s="11" t="s">
        <v>18</v>
      </c>
      <c r="E6" s="12">
        <v>1.67</v>
      </c>
      <c r="F6" s="13">
        <v>0</v>
      </c>
      <c r="G6" s="13">
        <v>0</v>
      </c>
      <c r="H6" s="13">
        <v>0.30059999999999998</v>
      </c>
      <c r="I6" s="13">
        <v>1.9705999999999999</v>
      </c>
      <c r="J6" s="13">
        <v>1.8744000000000003</v>
      </c>
      <c r="K6" s="14">
        <v>3.8450000000000002</v>
      </c>
    </row>
    <row r="7" spans="2:14">
      <c r="B7" s="9">
        <v>43101</v>
      </c>
      <c r="C7" s="10">
        <f>YEAR(Tabla3[[#This Row],[Fecha]])</f>
        <v>2018</v>
      </c>
      <c r="D7" s="11" t="s">
        <v>19</v>
      </c>
      <c r="E7" s="12">
        <v>7.7467741935483874</v>
      </c>
      <c r="F7" s="13">
        <v>0.61974193548387102</v>
      </c>
      <c r="G7" s="13">
        <v>1.1299999999999999</v>
      </c>
      <c r="H7" s="13">
        <v>1.7093729032258065</v>
      </c>
      <c r="I7" s="13">
        <v>11.205889032258066</v>
      </c>
      <c r="J7" s="13">
        <v>3.1141109677419347</v>
      </c>
      <c r="K7" s="14">
        <v>14.32</v>
      </c>
    </row>
    <row r="8" spans="2:14">
      <c r="B8" s="9">
        <v>43101</v>
      </c>
      <c r="C8" s="10">
        <f>YEAR(Tabla3[[#This Row],[Fecha]])</f>
        <v>2018</v>
      </c>
      <c r="D8" s="11" t="s">
        <v>20</v>
      </c>
      <c r="E8" s="12">
        <v>7.443548387096774</v>
      </c>
      <c r="F8" s="13">
        <v>0.59548387096774191</v>
      </c>
      <c r="G8" s="13">
        <v>1.07</v>
      </c>
      <c r="H8" s="13">
        <v>1.6396258064516129</v>
      </c>
      <c r="I8" s="13">
        <v>10.74865806451613</v>
      </c>
      <c r="J8" s="13">
        <v>2.7913419354838691</v>
      </c>
      <c r="K8" s="14">
        <v>13.54</v>
      </c>
    </row>
    <row r="9" spans="2:14">
      <c r="B9" s="9">
        <v>43101</v>
      </c>
      <c r="C9" s="10">
        <f>YEAR(Tabla3[[#This Row],[Fecha]])</f>
        <v>2018</v>
      </c>
      <c r="D9" s="11" t="s">
        <v>21</v>
      </c>
      <c r="E9" s="12">
        <v>6.7532258064516117</v>
      </c>
      <c r="F9" s="13">
        <v>0.5402580645161289</v>
      </c>
      <c r="G9" s="13">
        <v>0.99</v>
      </c>
      <c r="H9" s="13">
        <v>1.4910270967741934</v>
      </c>
      <c r="I9" s="13">
        <v>9.774510967741934</v>
      </c>
      <c r="J9" s="13">
        <v>1.5654890322580659</v>
      </c>
      <c r="K9" s="14">
        <v>11.34</v>
      </c>
    </row>
    <row r="10" spans="2:14">
      <c r="B10" s="9">
        <v>43101</v>
      </c>
      <c r="C10" s="10">
        <f>YEAR(Tabla3[[#This Row],[Fecha]])</f>
        <v>2018</v>
      </c>
      <c r="D10" s="11" t="s">
        <v>22</v>
      </c>
      <c r="E10" s="12">
        <v>6.5106451612903218</v>
      </c>
      <c r="F10" s="13">
        <v>0.52085161290322579</v>
      </c>
      <c r="G10" s="13">
        <v>0.88</v>
      </c>
      <c r="H10" s="13">
        <v>1.4240694193548384</v>
      </c>
      <c r="I10" s="13">
        <v>9.3355661935483862</v>
      </c>
      <c r="J10" s="13">
        <v>1.484433806451614</v>
      </c>
      <c r="K10" s="14">
        <v>10.82</v>
      </c>
    </row>
    <row r="11" spans="2:14">
      <c r="B11" s="9">
        <v>43101</v>
      </c>
      <c r="C11" s="10">
        <f>YEAR(Tabla3[[#This Row],[Fecha]])</f>
        <v>2018</v>
      </c>
      <c r="D11" s="11" t="s">
        <v>23</v>
      </c>
      <c r="E11" s="12">
        <v>7.36</v>
      </c>
      <c r="F11" s="13"/>
      <c r="G11" s="13">
        <v>1.1000000000000001</v>
      </c>
      <c r="H11" s="13">
        <v>1.5228000000000002</v>
      </c>
      <c r="I11" s="13">
        <v>9.982800000000001</v>
      </c>
      <c r="J11" s="13">
        <v>1.2971999999999984</v>
      </c>
      <c r="K11" s="14">
        <v>11.28</v>
      </c>
    </row>
    <row r="12" spans="2:14">
      <c r="B12" s="9">
        <v>43101</v>
      </c>
      <c r="C12" s="10">
        <f>YEAR(Tabla3[[#This Row],[Fecha]])</f>
        <v>2018</v>
      </c>
      <c r="D12" s="11" t="s">
        <v>24</v>
      </c>
      <c r="E12" s="12">
        <v>4.9574193548387102</v>
      </c>
      <c r="F12" s="13"/>
      <c r="G12" s="13">
        <v>0.68</v>
      </c>
      <c r="H12" s="13">
        <v>1.0147354838709677</v>
      </c>
      <c r="I12" s="13">
        <v>6.6521548387096772</v>
      </c>
      <c r="J12" s="13"/>
      <c r="K12" s="14"/>
    </row>
    <row r="13" spans="2:14">
      <c r="B13" s="9">
        <v>43101</v>
      </c>
      <c r="C13" s="10">
        <f>YEAR(Tabla3[[#This Row],[Fecha]])</f>
        <v>2018</v>
      </c>
      <c r="D13" s="11" t="s">
        <v>25</v>
      </c>
      <c r="E13" s="12">
        <v>4.8264516129032256</v>
      </c>
      <c r="F13" s="13"/>
      <c r="G13" s="13">
        <v>0.63</v>
      </c>
      <c r="H13" s="13">
        <v>0.98216129032258059</v>
      </c>
      <c r="I13" s="13">
        <v>6.4386129032258061</v>
      </c>
      <c r="J13" s="13"/>
      <c r="K13" s="14"/>
    </row>
    <row r="14" spans="2:14">
      <c r="B14" s="9">
        <v>43132</v>
      </c>
      <c r="C14" s="10">
        <f>YEAR(Tabla3[[#This Row],[Fecha]])</f>
        <v>2018</v>
      </c>
      <c r="D14" s="11" t="s">
        <v>18</v>
      </c>
      <c r="E14" s="12">
        <v>1.6807142857142856</v>
      </c>
      <c r="F14" s="13">
        <v>0</v>
      </c>
      <c r="G14" s="13">
        <v>0</v>
      </c>
      <c r="H14" s="13">
        <v>0.30252857142857142</v>
      </c>
      <c r="I14" s="13">
        <v>1.9832428571428571</v>
      </c>
      <c r="J14" s="13">
        <v>1.882757142857143</v>
      </c>
      <c r="K14" s="14">
        <v>3.8660000000000001</v>
      </c>
    </row>
    <row r="15" spans="2:14">
      <c r="B15" s="9">
        <v>43132</v>
      </c>
      <c r="C15" s="10">
        <f>YEAR(Tabla3[[#This Row],[Fecha]])</f>
        <v>2018</v>
      </c>
      <c r="D15" s="11" t="s">
        <v>19</v>
      </c>
      <c r="E15" s="12">
        <v>8.1092857142857149</v>
      </c>
      <c r="F15" s="13">
        <v>0.64874285714285718</v>
      </c>
      <c r="G15" s="13">
        <v>1.1299999999999999</v>
      </c>
      <c r="H15" s="13">
        <v>1.7798451428571427</v>
      </c>
      <c r="I15" s="13">
        <v>11.667873714285713</v>
      </c>
      <c r="J15" s="13">
        <v>2.9721262857142872</v>
      </c>
      <c r="K15" s="14">
        <v>14.64</v>
      </c>
    </row>
    <row r="16" spans="2:14">
      <c r="B16" s="9">
        <v>43132</v>
      </c>
      <c r="C16" s="10">
        <f>YEAR(Tabla3[[#This Row],[Fecha]])</f>
        <v>2018</v>
      </c>
      <c r="D16" s="11" t="s">
        <v>20</v>
      </c>
      <c r="E16" s="12">
        <v>7.7889285714285705</v>
      </c>
      <c r="F16" s="13">
        <v>0.62311428571428562</v>
      </c>
      <c r="G16" s="13">
        <v>1.07</v>
      </c>
      <c r="H16" s="13">
        <v>1.7067677142857141</v>
      </c>
      <c r="I16" s="13">
        <v>11.18881057142857</v>
      </c>
      <c r="J16" s="13">
        <v>2.6611894285714293</v>
      </c>
      <c r="K16" s="14">
        <v>13.85</v>
      </c>
    </row>
    <row r="17" spans="2:11">
      <c r="B17" s="9">
        <v>43132</v>
      </c>
      <c r="C17" s="10">
        <f>YEAR(Tabla3[[#This Row],[Fecha]])</f>
        <v>2018</v>
      </c>
      <c r="D17" s="11" t="s">
        <v>21</v>
      </c>
      <c r="E17" s="12">
        <v>7.05</v>
      </c>
      <c r="F17" s="13">
        <v>0.56399999999999995</v>
      </c>
      <c r="G17" s="13">
        <v>0.99</v>
      </c>
      <c r="H17" s="13">
        <v>1.5487199999999999</v>
      </c>
      <c r="I17" s="13">
        <v>10.152719999999999</v>
      </c>
      <c r="J17" s="13">
        <v>1.4872800000000019</v>
      </c>
      <c r="K17" s="14">
        <v>11.64</v>
      </c>
    </row>
    <row r="18" spans="2:11">
      <c r="B18" s="9">
        <v>43132</v>
      </c>
      <c r="C18" s="10">
        <f>YEAR(Tabla3[[#This Row],[Fecha]])</f>
        <v>2018</v>
      </c>
      <c r="D18" s="11" t="s">
        <v>22</v>
      </c>
      <c r="E18" s="12">
        <v>6.7492857142857146</v>
      </c>
      <c r="F18" s="13">
        <v>0.53994285714285717</v>
      </c>
      <c r="G18" s="13">
        <v>0.88</v>
      </c>
      <c r="H18" s="13">
        <v>1.470461142857143</v>
      </c>
      <c r="I18" s="13">
        <v>9.6396897142857156</v>
      </c>
      <c r="J18" s="13">
        <v>1.4003102857142835</v>
      </c>
      <c r="K18" s="14">
        <v>11.04</v>
      </c>
    </row>
    <row r="19" spans="2:11">
      <c r="B19" s="9">
        <v>43132</v>
      </c>
      <c r="C19" s="10">
        <f>YEAR(Tabla3[[#This Row],[Fecha]])</f>
        <v>2018</v>
      </c>
      <c r="D19" s="11" t="s">
        <v>23</v>
      </c>
      <c r="E19" s="12">
        <v>7.6310714285714285</v>
      </c>
      <c r="F19" s="13"/>
      <c r="G19" s="13">
        <v>1.1000000000000001</v>
      </c>
      <c r="H19" s="13">
        <v>1.5715928571428572</v>
      </c>
      <c r="I19" s="13">
        <v>10.302664285714286</v>
      </c>
      <c r="J19" s="13">
        <v>1.0073357142857144</v>
      </c>
      <c r="K19" s="14">
        <v>11.31</v>
      </c>
    </row>
    <row r="20" spans="2:11">
      <c r="B20" s="9">
        <v>43132</v>
      </c>
      <c r="C20" s="10">
        <f>YEAR(Tabla3[[#This Row],[Fecha]])</f>
        <v>2018</v>
      </c>
      <c r="D20" s="11" t="s">
        <v>24</v>
      </c>
      <c r="E20" s="12">
        <v>4.8914285714285715</v>
      </c>
      <c r="F20" s="13"/>
      <c r="G20" s="13">
        <v>0.68</v>
      </c>
      <c r="H20" s="13">
        <v>1.0028571428571427</v>
      </c>
      <c r="I20" s="13">
        <v>6.5742857142857138</v>
      </c>
      <c r="J20" s="13"/>
      <c r="K20" s="14"/>
    </row>
    <row r="21" spans="2:11">
      <c r="B21" s="9">
        <v>43132</v>
      </c>
      <c r="C21" s="10">
        <f>YEAR(Tabla3[[#This Row],[Fecha]])</f>
        <v>2018</v>
      </c>
      <c r="D21" s="11" t="s">
        <v>25</v>
      </c>
      <c r="E21" s="12">
        <v>4.7582142857142866</v>
      </c>
      <c r="F21" s="13"/>
      <c r="G21" s="13">
        <v>0.63</v>
      </c>
      <c r="H21" s="13">
        <v>0.96987857142857159</v>
      </c>
      <c r="I21" s="13">
        <v>6.3580928571428581</v>
      </c>
      <c r="J21" s="13"/>
      <c r="K21" s="14"/>
    </row>
    <row r="22" spans="2:11">
      <c r="B22" s="9">
        <v>43160</v>
      </c>
      <c r="C22" s="10">
        <f>YEAR(Tabla3[[#This Row],[Fecha]])</f>
        <v>2018</v>
      </c>
      <c r="D22" s="11" t="s">
        <v>18</v>
      </c>
      <c r="E22" s="12">
        <v>1.7199999999999998</v>
      </c>
      <c r="F22" s="13">
        <v>0</v>
      </c>
      <c r="G22" s="13">
        <v>0</v>
      </c>
      <c r="H22" s="13">
        <v>0.30959999999999993</v>
      </c>
      <c r="I22" s="13">
        <v>2.0295999999999998</v>
      </c>
      <c r="J22" s="13">
        <v>1.8394000000000004</v>
      </c>
      <c r="K22" s="14">
        <v>3.8690000000000002</v>
      </c>
    </row>
    <row r="23" spans="2:11">
      <c r="B23" s="9">
        <v>43160</v>
      </c>
      <c r="C23" s="10">
        <f>YEAR(Tabla3[[#This Row],[Fecha]])</f>
        <v>2018</v>
      </c>
      <c r="D23" s="11" t="s">
        <v>19</v>
      </c>
      <c r="E23" s="12">
        <v>7.8003225806451617</v>
      </c>
      <c r="F23" s="13">
        <v>0.62402580645161299</v>
      </c>
      <c r="G23" s="13">
        <v>1.1299999999999999</v>
      </c>
      <c r="H23" s="13">
        <v>1.7197827096774192</v>
      </c>
      <c r="I23" s="13">
        <v>11.274131096774193</v>
      </c>
      <c r="J23" s="13">
        <v>3.1958689032258079</v>
      </c>
      <c r="K23" s="14">
        <v>14.47</v>
      </c>
    </row>
    <row r="24" spans="2:11">
      <c r="B24" s="9">
        <v>43160</v>
      </c>
      <c r="C24" s="10">
        <f>YEAR(Tabla3[[#This Row],[Fecha]])</f>
        <v>2018</v>
      </c>
      <c r="D24" s="11" t="s">
        <v>20</v>
      </c>
      <c r="E24" s="12">
        <v>7.4706451612903226</v>
      </c>
      <c r="F24" s="13">
        <v>0.59765161290322577</v>
      </c>
      <c r="G24" s="13">
        <v>1.07</v>
      </c>
      <c r="H24" s="13">
        <v>1.6448934193548388</v>
      </c>
      <c r="I24" s="13">
        <v>10.783190193548387</v>
      </c>
      <c r="J24" s="13">
        <v>2.866809806451613</v>
      </c>
      <c r="K24" s="14">
        <v>13.65</v>
      </c>
    </row>
    <row r="25" spans="2:11">
      <c r="B25" s="9">
        <v>43160</v>
      </c>
      <c r="C25" s="10">
        <f>YEAR(Tabla3[[#This Row],[Fecha]])</f>
        <v>2018</v>
      </c>
      <c r="D25" s="11" t="s">
        <v>21</v>
      </c>
      <c r="E25" s="12">
        <v>6.7609677419354828</v>
      </c>
      <c r="F25" s="13">
        <v>0.54087741935483868</v>
      </c>
      <c r="G25" s="13">
        <v>0.99</v>
      </c>
      <c r="H25" s="13">
        <v>1.492532129032258</v>
      </c>
      <c r="I25" s="13">
        <v>9.7843772903225794</v>
      </c>
      <c r="J25" s="13">
        <v>1.6656227096774199</v>
      </c>
      <c r="K25" s="14">
        <v>11.45</v>
      </c>
    </row>
    <row r="26" spans="2:11">
      <c r="B26" s="9">
        <v>43160</v>
      </c>
      <c r="C26" s="10">
        <f>YEAR(Tabla3[[#This Row],[Fecha]])</f>
        <v>2018</v>
      </c>
      <c r="D26" s="11" t="s">
        <v>22</v>
      </c>
      <c r="E26" s="12">
        <v>6.4538709677419357</v>
      </c>
      <c r="F26" s="13">
        <v>0.51630967741935485</v>
      </c>
      <c r="G26" s="13">
        <v>0.88</v>
      </c>
      <c r="H26" s="13">
        <v>1.4130325161290322</v>
      </c>
      <c r="I26" s="13">
        <v>9.2632131612903237</v>
      </c>
      <c r="J26" s="13">
        <v>1.6567868387096762</v>
      </c>
      <c r="K26" s="14">
        <v>10.92</v>
      </c>
    </row>
    <row r="27" spans="2:11">
      <c r="B27" s="9">
        <v>43160</v>
      </c>
      <c r="C27" s="10">
        <f>YEAR(Tabla3[[#This Row],[Fecha]])</f>
        <v>2018</v>
      </c>
      <c r="D27" s="11" t="s">
        <v>23</v>
      </c>
      <c r="E27" s="12">
        <v>7.3532258064516132</v>
      </c>
      <c r="F27" s="13"/>
      <c r="G27" s="13">
        <v>1.1000000000000001</v>
      </c>
      <c r="H27" s="13">
        <v>1.5215806451612903</v>
      </c>
      <c r="I27" s="13">
        <v>9.9748064516129027</v>
      </c>
      <c r="J27" s="13">
        <v>1.3151935483870965</v>
      </c>
      <c r="K27" s="14">
        <v>11.29</v>
      </c>
    </row>
    <row r="28" spans="2:11">
      <c r="B28" s="9">
        <v>43160</v>
      </c>
      <c r="C28" s="10">
        <f>YEAR(Tabla3[[#This Row],[Fecha]])</f>
        <v>2018</v>
      </c>
      <c r="D28" s="11" t="s">
        <v>24</v>
      </c>
      <c r="E28" s="12">
        <v>4.8012903225806456</v>
      </c>
      <c r="F28" s="13"/>
      <c r="G28" s="13">
        <v>0.68</v>
      </c>
      <c r="H28" s="13">
        <v>0.98663225806451615</v>
      </c>
      <c r="I28" s="13">
        <v>6.4679225806451619</v>
      </c>
      <c r="J28" s="13"/>
      <c r="K28" s="14"/>
    </row>
    <row r="29" spans="2:11">
      <c r="B29" s="9">
        <v>43160</v>
      </c>
      <c r="C29" s="10">
        <f>YEAR(Tabla3[[#This Row],[Fecha]])</f>
        <v>2018</v>
      </c>
      <c r="D29" s="11" t="s">
        <v>25</v>
      </c>
      <c r="E29" s="12">
        <v>4.693225806451613</v>
      </c>
      <c r="F29" s="13"/>
      <c r="G29" s="13">
        <v>0.63</v>
      </c>
      <c r="H29" s="13">
        <v>0.95818064516129031</v>
      </c>
      <c r="I29" s="13">
        <v>6.2814064516129031</v>
      </c>
      <c r="J29" s="13"/>
      <c r="K29" s="14"/>
    </row>
    <row r="30" spans="2:11">
      <c r="B30" s="9">
        <v>43647</v>
      </c>
      <c r="C30" s="10">
        <f>YEAR(Tabla3[[#This Row],[Fecha]])</f>
        <v>2019</v>
      </c>
      <c r="D30" s="11" t="s">
        <v>18</v>
      </c>
      <c r="E30" s="12">
        <v>1.6516129032258065</v>
      </c>
      <c r="F30" s="13">
        <v>0</v>
      </c>
      <c r="G30" s="13">
        <v>0</v>
      </c>
      <c r="H30" s="13">
        <f t="shared" ref="H30:H85" si="0">(E30+F30+G30)*0.18</f>
        <v>0.29729032258064514</v>
      </c>
      <c r="I30" s="13">
        <f>SUM(E30:H30)</f>
        <v>1.9489032258064516</v>
      </c>
      <c r="J30" s="13">
        <f t="shared" ref="J30:J35" si="1">+K30-I30</f>
        <v>1.9730967741935486</v>
      </c>
      <c r="K30" s="14">
        <v>3.9220000000000002</v>
      </c>
    </row>
    <row r="31" spans="2:11">
      <c r="B31" s="9">
        <v>43647</v>
      </c>
      <c r="C31" s="10">
        <f>YEAR(Tabla3[[#This Row],[Fecha]])</f>
        <v>2019</v>
      </c>
      <c r="D31" s="11" t="s">
        <v>19</v>
      </c>
      <c r="E31" s="12">
        <v>8.6167760160379085</v>
      </c>
      <c r="F31" s="13">
        <f>+E31*8%</f>
        <v>0.68934208128303265</v>
      </c>
      <c r="G31" s="13">
        <v>1.1299999999999999</v>
      </c>
      <c r="H31" s="13">
        <f t="shared" si="0"/>
        <v>1.8785012575177691</v>
      </c>
      <c r="I31" s="13">
        <f t="shared" ref="I31:I36" si="2">SUM(E31:H31)</f>
        <v>12.314619354838708</v>
      </c>
      <c r="J31" s="13">
        <f>+K31-I31</f>
        <v>3.2653806451612919</v>
      </c>
      <c r="K31" s="14">
        <v>15.58</v>
      </c>
    </row>
    <row r="32" spans="2:11">
      <c r="B32" s="9">
        <v>43647</v>
      </c>
      <c r="C32" s="10">
        <f>YEAR(Tabla3[[#This Row],[Fecha]])</f>
        <v>2019</v>
      </c>
      <c r="D32" s="11" t="s">
        <v>20</v>
      </c>
      <c r="E32" s="12">
        <v>8.3203303768503343</v>
      </c>
      <c r="F32" s="13">
        <f>+E32*8%</f>
        <v>0.6656264301480268</v>
      </c>
      <c r="G32" s="13">
        <v>1.1299999999999999</v>
      </c>
      <c r="H32" s="13">
        <f t="shared" si="0"/>
        <v>1.8208722252597052</v>
      </c>
      <c r="I32" s="13">
        <f>SUM(E32:H32)</f>
        <v>11.936829032258068</v>
      </c>
      <c r="J32" s="13">
        <f>+K32-I32</f>
        <v>2.9731709677419325</v>
      </c>
      <c r="K32" s="14">
        <v>14.91</v>
      </c>
    </row>
    <row r="33" spans="2:11">
      <c r="B33" s="9">
        <v>43647</v>
      </c>
      <c r="C33" s="10">
        <f>YEAR(Tabla3[[#This Row],[Fecha]])</f>
        <v>2019</v>
      </c>
      <c r="D33" s="11" t="s">
        <v>21</v>
      </c>
      <c r="E33" s="12">
        <v>7.7332305651742494</v>
      </c>
      <c r="F33" s="13">
        <f>+E33*8%</f>
        <v>0.61865844521393998</v>
      </c>
      <c r="G33" s="13">
        <v>1.1599999999999999</v>
      </c>
      <c r="H33" s="13">
        <f t="shared" si="0"/>
        <v>1.7121400218698741</v>
      </c>
      <c r="I33" s="13">
        <f t="shared" si="2"/>
        <v>11.224029032258064</v>
      </c>
      <c r="J33" s="13">
        <f t="shared" si="1"/>
        <v>1.5959709677419358</v>
      </c>
      <c r="K33" s="14">
        <v>12.82</v>
      </c>
    </row>
    <row r="34" spans="2:11">
      <c r="B34" s="9">
        <v>43647</v>
      </c>
      <c r="C34" s="10">
        <f>YEAR(Tabla3[[#This Row],[Fecha]])</f>
        <v>2019</v>
      </c>
      <c r="D34" s="11" t="s">
        <v>22</v>
      </c>
      <c r="E34" s="12">
        <v>7.3729016058157661</v>
      </c>
      <c r="F34" s="13">
        <f>+E34*8%</f>
        <v>0.58983212846526134</v>
      </c>
      <c r="G34" s="13">
        <v>1.22</v>
      </c>
      <c r="H34" s="13">
        <f t="shared" si="0"/>
        <v>1.6528920721705849</v>
      </c>
      <c r="I34" s="13">
        <f t="shared" si="2"/>
        <v>10.835625806451613</v>
      </c>
      <c r="J34" s="13">
        <f t="shared" si="1"/>
        <v>1.2643741935483863</v>
      </c>
      <c r="K34" s="14">
        <v>12.1</v>
      </c>
    </row>
    <row r="35" spans="2:11">
      <c r="B35" s="9">
        <v>43647</v>
      </c>
      <c r="C35" s="10">
        <f>YEAR(Tabla3[[#This Row],[Fecha]])</f>
        <v>2019</v>
      </c>
      <c r="D35" s="11" t="s">
        <v>23</v>
      </c>
      <c r="E35" s="12">
        <v>7.636774193548387</v>
      </c>
      <c r="F35" s="13"/>
      <c r="G35" s="13">
        <v>1.49</v>
      </c>
      <c r="H35" s="13">
        <f>(E35+F35+G35)*0.18</f>
        <v>1.6428193548387096</v>
      </c>
      <c r="I35" s="13">
        <f>SUM(E35:H35)</f>
        <v>10.769593548387096</v>
      </c>
      <c r="J35" s="13">
        <f t="shared" si="1"/>
        <v>1.8104064516129039</v>
      </c>
      <c r="K35" s="14">
        <v>12.58</v>
      </c>
    </row>
    <row r="36" spans="2:11">
      <c r="B36" s="9">
        <v>43647</v>
      </c>
      <c r="C36" s="10">
        <f>YEAR(Tabla3[[#This Row],[Fecha]])</f>
        <v>2019</v>
      </c>
      <c r="D36" s="11" t="s">
        <v>24</v>
      </c>
      <c r="E36" s="12">
        <v>6.1845161290322581</v>
      </c>
      <c r="F36" s="13"/>
      <c r="G36" s="13">
        <v>0.92</v>
      </c>
      <c r="H36" s="13">
        <f t="shared" si="0"/>
        <v>1.2788129032258064</v>
      </c>
      <c r="I36" s="13">
        <f t="shared" si="2"/>
        <v>8.3833290322580645</v>
      </c>
      <c r="J36" s="13"/>
      <c r="K36" s="14"/>
    </row>
    <row r="37" spans="2:11">
      <c r="B37" s="9">
        <v>43647</v>
      </c>
      <c r="C37" s="10">
        <f>YEAR(Tabla3[[#This Row],[Fecha]])</f>
        <v>2019</v>
      </c>
      <c r="D37" s="11" t="s">
        <v>25</v>
      </c>
      <c r="E37" s="12">
        <v>6.1029032258064522</v>
      </c>
      <c r="F37" s="13"/>
      <c r="G37" s="13">
        <v>1</v>
      </c>
      <c r="H37" s="13">
        <f t="shared" si="0"/>
        <v>1.2785225806451614</v>
      </c>
      <c r="I37" s="13">
        <f>SUM(E37:H37)</f>
        <v>8.3814258064516132</v>
      </c>
      <c r="J37" s="13"/>
      <c r="K37" s="14"/>
    </row>
    <row r="38" spans="2:11">
      <c r="B38" s="9">
        <v>43678</v>
      </c>
      <c r="C38" s="10">
        <f>YEAR(Tabla3[[#This Row],[Fecha]])</f>
        <v>2019</v>
      </c>
      <c r="D38" s="11" t="s">
        <v>18</v>
      </c>
      <c r="E38" s="12">
        <v>1.6467741935483873</v>
      </c>
      <c r="F38" s="13">
        <v>0</v>
      </c>
      <c r="G38" s="13">
        <v>0</v>
      </c>
      <c r="H38" s="13">
        <f t="shared" si="0"/>
        <v>0.29641935483870968</v>
      </c>
      <c r="I38" s="13">
        <f>SUM(E38:H38)</f>
        <v>1.943193548387097</v>
      </c>
      <c r="J38" s="13">
        <f t="shared" ref="J38:J43" si="3">+K38-I38</f>
        <v>1.9748064516129031</v>
      </c>
      <c r="K38" s="14">
        <v>3.9180000000000001</v>
      </c>
    </row>
    <row r="39" spans="2:11">
      <c r="B39" s="9">
        <v>43678</v>
      </c>
      <c r="C39" s="10">
        <f>YEAR(Tabla3[[#This Row],[Fecha]])</f>
        <v>2019</v>
      </c>
      <c r="D39" s="11" t="s">
        <v>19</v>
      </c>
      <c r="E39" s="12">
        <v>8.5113019662636962</v>
      </c>
      <c r="F39" s="13">
        <f>+E39*8%</f>
        <v>0.68090415730109566</v>
      </c>
      <c r="G39" s="13">
        <v>1.1299999999999999</v>
      </c>
      <c r="H39" s="13">
        <f t="shared" si="0"/>
        <v>1.8579971022416621</v>
      </c>
      <c r="I39" s="13">
        <f t="shared" ref="I39:I44" si="4">SUM(E39:H39)</f>
        <v>12.180203225806451</v>
      </c>
      <c r="J39" s="13">
        <f>+K39-I39</f>
        <v>3.5697967741935486</v>
      </c>
      <c r="K39" s="14">
        <v>15.75</v>
      </c>
    </row>
    <row r="40" spans="2:11">
      <c r="B40" s="9">
        <v>43678</v>
      </c>
      <c r="C40" s="10">
        <f>YEAR(Tabla3[[#This Row],[Fecha]])</f>
        <v>2019</v>
      </c>
      <c r="D40" s="11" t="s">
        <v>20</v>
      </c>
      <c r="E40" s="12">
        <v>8.2193543324625882</v>
      </c>
      <c r="F40" s="13">
        <f>+E40*8%</f>
        <v>0.65754834659700712</v>
      </c>
      <c r="G40" s="13">
        <v>1.1299999999999999</v>
      </c>
      <c r="H40" s="13">
        <f t="shared" si="0"/>
        <v>1.8012424822307274</v>
      </c>
      <c r="I40" s="13">
        <f>SUM(E40:H40)</f>
        <v>11.808145161290323</v>
      </c>
      <c r="J40" s="13">
        <f>+K40-I40</f>
        <v>3.2518548387096775</v>
      </c>
      <c r="K40" s="14">
        <v>15.06</v>
      </c>
    </row>
    <row r="41" spans="2:11">
      <c r="B41" s="9">
        <v>43678</v>
      </c>
      <c r="C41" s="10">
        <f>YEAR(Tabla3[[#This Row],[Fecha]])</f>
        <v>2019</v>
      </c>
      <c r="D41" s="11" t="s">
        <v>21</v>
      </c>
      <c r="E41" s="12">
        <v>7.6319128040013782</v>
      </c>
      <c r="F41" s="13">
        <f>+E41*8%</f>
        <v>0.61055302432011027</v>
      </c>
      <c r="G41" s="13">
        <v>1.1599999999999999</v>
      </c>
      <c r="H41" s="13">
        <f t="shared" si="0"/>
        <v>1.6924438490978679</v>
      </c>
      <c r="I41" s="13">
        <f t="shared" si="4"/>
        <v>11.094909677419357</v>
      </c>
      <c r="J41" s="13">
        <f t="shared" si="3"/>
        <v>1.765090322580642</v>
      </c>
      <c r="K41" s="14">
        <v>12.86</v>
      </c>
    </row>
    <row r="42" spans="2:11">
      <c r="B42" s="9">
        <v>43678</v>
      </c>
      <c r="C42" s="10">
        <f>YEAR(Tabla3[[#This Row],[Fecha]])</f>
        <v>2019</v>
      </c>
      <c r="D42" s="11" t="s">
        <v>22</v>
      </c>
      <c r="E42" s="12">
        <v>7.2874192535892925</v>
      </c>
      <c r="F42" s="13">
        <f>+E42*8%</f>
        <v>0.58299354028714345</v>
      </c>
      <c r="G42" s="13">
        <v>1.22</v>
      </c>
      <c r="H42" s="13">
        <f t="shared" si="0"/>
        <v>1.6362743028977582</v>
      </c>
      <c r="I42" s="13">
        <f t="shared" si="4"/>
        <v>10.726687096774194</v>
      </c>
      <c r="J42" s="13">
        <f t="shared" si="3"/>
        <v>1.4233129032258063</v>
      </c>
      <c r="K42" s="14">
        <v>12.15</v>
      </c>
    </row>
    <row r="43" spans="2:11">
      <c r="B43" s="9">
        <v>43678</v>
      </c>
      <c r="C43" s="10">
        <f>YEAR(Tabla3[[#This Row],[Fecha]])</f>
        <v>2019</v>
      </c>
      <c r="D43" s="11" t="s">
        <v>23</v>
      </c>
      <c r="E43" s="12">
        <v>7.63</v>
      </c>
      <c r="F43" s="13"/>
      <c r="G43" s="13">
        <v>1.49</v>
      </c>
      <c r="H43" s="13">
        <f>(E43+F43+G43)*0.18</f>
        <v>1.6415999999999997</v>
      </c>
      <c r="I43" s="13">
        <f>SUM(E43:H43)</f>
        <v>10.7616</v>
      </c>
      <c r="J43" s="13">
        <f t="shared" si="3"/>
        <v>1.7783999999999995</v>
      </c>
      <c r="K43" s="14">
        <v>12.54</v>
      </c>
    </row>
    <row r="44" spans="2:11">
      <c r="B44" s="9">
        <v>43678</v>
      </c>
      <c r="C44" s="10">
        <f>YEAR(Tabla3[[#This Row],[Fecha]])</f>
        <v>2019</v>
      </c>
      <c r="D44" s="11" t="s">
        <v>24</v>
      </c>
      <c r="E44" s="12">
        <v>6.0167741935483878</v>
      </c>
      <c r="F44" s="13"/>
      <c r="G44" s="13">
        <v>0.92</v>
      </c>
      <c r="H44" s="13">
        <f t="shared" si="0"/>
        <v>1.2486193548387097</v>
      </c>
      <c r="I44" s="13">
        <f t="shared" si="4"/>
        <v>8.185393548387097</v>
      </c>
      <c r="J44" s="13"/>
      <c r="K44" s="14"/>
    </row>
    <row r="45" spans="2:11">
      <c r="B45" s="9">
        <v>43678</v>
      </c>
      <c r="C45" s="10">
        <f>YEAR(Tabla3[[#This Row],[Fecha]])</f>
        <v>2019</v>
      </c>
      <c r="D45" s="11" t="s">
        <v>25</v>
      </c>
      <c r="E45" s="12">
        <v>5.9151612903225814</v>
      </c>
      <c r="F45" s="13"/>
      <c r="G45" s="13">
        <v>1</v>
      </c>
      <c r="H45" s="13">
        <f t="shared" si="0"/>
        <v>1.2447290322580646</v>
      </c>
      <c r="I45" s="13">
        <f>SUM(E45:H45)</f>
        <v>8.1598903225806456</v>
      </c>
      <c r="J45" s="13"/>
      <c r="K45" s="14"/>
    </row>
    <row r="46" spans="2:11">
      <c r="B46" s="9">
        <v>43709</v>
      </c>
      <c r="C46" s="10">
        <f>YEAR(Tabla3[[#This Row],[Fecha]])</f>
        <v>2019</v>
      </c>
      <c r="D46" s="11" t="s">
        <v>18</v>
      </c>
      <c r="E46" s="12">
        <v>1.6000000000000005</v>
      </c>
      <c r="F46" s="13">
        <v>0</v>
      </c>
      <c r="G46" s="13">
        <v>0</v>
      </c>
      <c r="H46" s="13">
        <f t="shared" si="0"/>
        <v>0.28800000000000009</v>
      </c>
      <c r="I46" s="13">
        <f>SUM(E46:H46)</f>
        <v>1.8880000000000006</v>
      </c>
      <c r="J46" s="13">
        <f t="shared" ref="J46:J51" si="5">+K46-I46</f>
        <v>2.0199999999999996</v>
      </c>
      <c r="K46" s="14">
        <v>3.9079999999999999</v>
      </c>
    </row>
    <row r="47" spans="2:11">
      <c r="B47" s="9">
        <v>43709</v>
      </c>
      <c r="C47" s="10">
        <f>YEAR(Tabla3[[#This Row],[Fecha]])</f>
        <v>2019</v>
      </c>
      <c r="D47" s="11" t="s">
        <v>19</v>
      </c>
      <c r="E47" s="12">
        <v>8.3609698681732585</v>
      </c>
      <c r="F47" s="13">
        <f>+E47*8%</f>
        <v>0.66887758945386067</v>
      </c>
      <c r="G47" s="13">
        <v>1.1299999999999999</v>
      </c>
      <c r="H47" s="13">
        <f t="shared" si="0"/>
        <v>1.8287725423728813</v>
      </c>
      <c r="I47" s="13">
        <f t="shared" ref="I47:I52" si="6">SUM(E47:H47)</f>
        <v>11.988620000000001</v>
      </c>
      <c r="J47" s="13">
        <f>+K47-I47</f>
        <v>3.5513799999999982</v>
      </c>
      <c r="K47" s="14">
        <v>15.54</v>
      </c>
    </row>
    <row r="48" spans="2:11">
      <c r="B48" s="9">
        <v>43709</v>
      </c>
      <c r="C48" s="10">
        <f>YEAR(Tabla3[[#This Row],[Fecha]])</f>
        <v>2019</v>
      </c>
      <c r="D48" s="11" t="s">
        <v>20</v>
      </c>
      <c r="E48" s="12">
        <v>8.0900345260514754</v>
      </c>
      <c r="F48" s="13">
        <f>+E48*8%</f>
        <v>0.64720276208411809</v>
      </c>
      <c r="G48" s="13">
        <v>1.1299999999999999</v>
      </c>
      <c r="H48" s="13">
        <f t="shared" si="0"/>
        <v>1.776102711864407</v>
      </c>
      <c r="I48" s="13">
        <f>SUM(E48:H48)</f>
        <v>11.643340000000002</v>
      </c>
      <c r="J48" s="13">
        <f>+K48-I48</f>
        <v>3.1966599999999978</v>
      </c>
      <c r="K48" s="14">
        <v>14.84</v>
      </c>
    </row>
    <row r="49" spans="2:11">
      <c r="B49" s="9">
        <v>43709</v>
      </c>
      <c r="C49" s="10">
        <f>YEAR(Tabla3[[#This Row],[Fecha]])</f>
        <v>2019</v>
      </c>
      <c r="D49" s="11" t="s">
        <v>21</v>
      </c>
      <c r="E49" s="12">
        <v>7.5209667294413078</v>
      </c>
      <c r="F49" s="13">
        <f>+E49*8%</f>
        <v>0.60167733835530468</v>
      </c>
      <c r="G49" s="13">
        <v>1.1599999999999999</v>
      </c>
      <c r="H49" s="13">
        <f t="shared" si="0"/>
        <v>1.6708759322033901</v>
      </c>
      <c r="I49" s="13">
        <f t="shared" si="6"/>
        <v>10.953520000000003</v>
      </c>
      <c r="J49" s="13">
        <f t="shared" si="5"/>
        <v>1.7264799999999969</v>
      </c>
      <c r="K49" s="14">
        <v>12.68</v>
      </c>
    </row>
    <row r="50" spans="2:11">
      <c r="B50" s="9">
        <v>43709</v>
      </c>
      <c r="C50" s="10">
        <f>YEAR(Tabla3[[#This Row],[Fecha]])</f>
        <v>2019</v>
      </c>
      <c r="D50" s="11" t="s">
        <v>22</v>
      </c>
      <c r="E50" s="12">
        <v>7.1940050219711242</v>
      </c>
      <c r="F50" s="13">
        <f>+E50*8%</f>
        <v>0.57552040175768993</v>
      </c>
      <c r="G50" s="13">
        <v>1.22</v>
      </c>
      <c r="H50" s="13">
        <f t="shared" si="0"/>
        <v>1.6181145762711866</v>
      </c>
      <c r="I50" s="13">
        <f t="shared" si="6"/>
        <v>10.60764</v>
      </c>
      <c r="J50" s="13">
        <f t="shared" si="5"/>
        <v>1.4623600000000003</v>
      </c>
      <c r="K50" s="14">
        <v>12.07</v>
      </c>
    </row>
    <row r="51" spans="2:11">
      <c r="B51" s="9">
        <v>43709</v>
      </c>
      <c r="C51" s="10">
        <f>YEAR(Tabla3[[#This Row],[Fecha]])</f>
        <v>2019</v>
      </c>
      <c r="D51" s="11" t="s">
        <v>23</v>
      </c>
      <c r="E51" s="12">
        <v>7.629999999999999</v>
      </c>
      <c r="F51" s="13"/>
      <c r="G51" s="13">
        <v>1.49</v>
      </c>
      <c r="H51" s="13">
        <f>(E51+F51+G51)*0.18</f>
        <v>1.6415999999999997</v>
      </c>
      <c r="I51" s="13">
        <f>SUM(E51:H51)</f>
        <v>10.7616</v>
      </c>
      <c r="J51" s="13">
        <f t="shared" si="5"/>
        <v>1.7683999999999997</v>
      </c>
      <c r="K51" s="14">
        <v>12.53</v>
      </c>
    </row>
    <row r="52" spans="2:11">
      <c r="B52" s="9">
        <v>43709</v>
      </c>
      <c r="C52" s="10">
        <f>YEAR(Tabla3[[#This Row],[Fecha]])</f>
        <v>2019</v>
      </c>
      <c r="D52" s="11" t="s">
        <v>24</v>
      </c>
      <c r="E52" s="12">
        <v>5.7560000000000002</v>
      </c>
      <c r="F52" s="13"/>
      <c r="G52" s="13">
        <v>0.92</v>
      </c>
      <c r="H52" s="13">
        <f t="shared" si="0"/>
        <v>1.2016800000000001</v>
      </c>
      <c r="I52" s="13">
        <f t="shared" si="6"/>
        <v>7.8776799999999998</v>
      </c>
      <c r="J52" s="13"/>
      <c r="K52" s="14"/>
    </row>
    <row r="53" spans="2:11">
      <c r="B53" s="9">
        <v>43709</v>
      </c>
      <c r="C53" s="10">
        <f>YEAR(Tabla3[[#This Row],[Fecha]])</f>
        <v>2019</v>
      </c>
      <c r="D53" s="11" t="s">
        <v>25</v>
      </c>
      <c r="E53" s="12">
        <v>5.6370000000000005</v>
      </c>
      <c r="F53" s="13"/>
      <c r="G53" s="13">
        <v>1</v>
      </c>
      <c r="H53" s="13">
        <f t="shared" si="0"/>
        <v>1.1946600000000001</v>
      </c>
      <c r="I53" s="13">
        <f>SUM(E53:H53)</f>
        <v>7.8316600000000003</v>
      </c>
      <c r="J53" s="13"/>
      <c r="K53" s="14"/>
    </row>
    <row r="54" spans="2:11">
      <c r="B54" s="9">
        <v>43739</v>
      </c>
      <c r="C54" s="10">
        <f>YEAR(Tabla3[[#This Row],[Fecha]])</f>
        <v>2019</v>
      </c>
      <c r="D54" s="11" t="s">
        <v>18</v>
      </c>
      <c r="E54" s="12">
        <v>1.6000000000000003</v>
      </c>
      <c r="F54" s="13">
        <v>0</v>
      </c>
      <c r="G54" s="13">
        <v>0</v>
      </c>
      <c r="H54" s="13">
        <f t="shared" si="0"/>
        <v>0.28800000000000003</v>
      </c>
      <c r="I54" s="13">
        <f>SUM(E54:H54)</f>
        <v>1.8880000000000003</v>
      </c>
      <c r="J54" s="13">
        <f t="shared" ref="J54:J59" si="7">+K54-I54</f>
        <v>2.0109999999999997</v>
      </c>
      <c r="K54" s="14">
        <v>3.899</v>
      </c>
    </row>
    <row r="55" spans="2:11">
      <c r="B55" s="9">
        <v>43739</v>
      </c>
      <c r="C55" s="10">
        <f>YEAR(Tabla3[[#This Row],[Fecha]])</f>
        <v>2019</v>
      </c>
      <c r="D55" s="11" t="s">
        <v>19</v>
      </c>
      <c r="E55" s="12">
        <v>8.5342096470445288</v>
      </c>
      <c r="F55" s="13">
        <f>+E55*8%</f>
        <v>0.68273677176356229</v>
      </c>
      <c r="G55" s="13">
        <v>1.1299999999999999</v>
      </c>
      <c r="H55" s="13">
        <f t="shared" si="0"/>
        <v>1.8624503553854563</v>
      </c>
      <c r="I55" s="13">
        <f t="shared" ref="I55:I60" si="8">SUM(E55:H55)</f>
        <v>12.209396774193548</v>
      </c>
      <c r="J55" s="13">
        <f>+K55-I55</f>
        <v>3.4206032258064525</v>
      </c>
      <c r="K55" s="14">
        <v>15.63</v>
      </c>
    </row>
    <row r="56" spans="2:11">
      <c r="B56" s="9">
        <v>43739</v>
      </c>
      <c r="C56" s="10">
        <f>YEAR(Tabla3[[#This Row],[Fecha]])</f>
        <v>2019</v>
      </c>
      <c r="D56" s="11" t="s">
        <v>20</v>
      </c>
      <c r="E56" s="12">
        <v>8.2367894822104777</v>
      </c>
      <c r="F56" s="13">
        <f>+E56*8%</f>
        <v>0.65894315857683827</v>
      </c>
      <c r="G56" s="13">
        <v>1.1299999999999999</v>
      </c>
      <c r="H56" s="13">
        <f t="shared" si="0"/>
        <v>1.8046318753417165</v>
      </c>
      <c r="I56" s="13">
        <f>SUM(E56:H56)</f>
        <v>11.830364516129031</v>
      </c>
      <c r="J56" s="13">
        <f>+K56-I56</f>
        <v>3.0296354838709689</v>
      </c>
      <c r="K56" s="14">
        <v>14.86</v>
      </c>
    </row>
    <row r="57" spans="2:11">
      <c r="B57" s="9">
        <v>43739</v>
      </c>
      <c r="C57" s="10">
        <f>YEAR(Tabla3[[#This Row],[Fecha]])</f>
        <v>2019</v>
      </c>
      <c r="D57" s="11" t="s">
        <v>21</v>
      </c>
      <c r="E57" s="12">
        <v>7.648692363768907</v>
      </c>
      <c r="F57" s="13">
        <f>+E57*8%</f>
        <v>0.61189538910151253</v>
      </c>
      <c r="G57" s="13">
        <v>1.1599999999999999</v>
      </c>
      <c r="H57" s="13">
        <f t="shared" si="0"/>
        <v>1.6957057955166754</v>
      </c>
      <c r="I57" s="13">
        <f t="shared" si="8"/>
        <v>11.116293548387095</v>
      </c>
      <c r="J57" s="13">
        <f t="shared" si="7"/>
        <v>1.5637064516129051</v>
      </c>
      <c r="K57" s="14">
        <v>12.68</v>
      </c>
    </row>
    <row r="58" spans="2:11">
      <c r="B58" s="9">
        <v>43739</v>
      </c>
      <c r="C58" s="10">
        <f>YEAR(Tabla3[[#This Row],[Fecha]])</f>
        <v>2019</v>
      </c>
      <c r="D58" s="11" t="s">
        <v>22</v>
      </c>
      <c r="E58" s="12">
        <v>7.355494299657777</v>
      </c>
      <c r="F58" s="13">
        <f>+E58*8%</f>
        <v>0.58843954397262221</v>
      </c>
      <c r="G58" s="13">
        <v>1.22</v>
      </c>
      <c r="H58" s="13">
        <f t="shared" si="0"/>
        <v>1.6495080918534719</v>
      </c>
      <c r="I58" s="13">
        <f t="shared" si="8"/>
        <v>10.813441935483871</v>
      </c>
      <c r="J58" s="13">
        <f t="shared" si="7"/>
        <v>1.3365580645161295</v>
      </c>
      <c r="K58" s="14">
        <v>12.15</v>
      </c>
    </row>
    <row r="59" spans="2:11">
      <c r="B59" s="9">
        <v>43739</v>
      </c>
      <c r="C59" s="10">
        <f>YEAR(Tabla3[[#This Row],[Fecha]])</f>
        <v>2019</v>
      </c>
      <c r="D59" s="11" t="s">
        <v>23</v>
      </c>
      <c r="E59" s="12">
        <v>7.63</v>
      </c>
      <c r="F59" s="13"/>
      <c r="G59" s="13">
        <v>1.49</v>
      </c>
      <c r="H59" s="13">
        <f>(E59+F59+G59)*0.18</f>
        <v>1.6415999999999997</v>
      </c>
      <c r="I59" s="13">
        <f>SUM(E59:H59)</f>
        <v>10.7616</v>
      </c>
      <c r="J59" s="13">
        <f t="shared" si="7"/>
        <v>1.7384000000000004</v>
      </c>
      <c r="K59" s="14">
        <v>12.5</v>
      </c>
    </row>
    <row r="60" spans="2:11">
      <c r="B60" s="9">
        <v>43739</v>
      </c>
      <c r="C60" s="10">
        <f>YEAR(Tabla3[[#This Row],[Fecha]])</f>
        <v>2019</v>
      </c>
      <c r="D60" s="11" t="s">
        <v>24</v>
      </c>
      <c r="E60" s="12">
        <v>5.84</v>
      </c>
      <c r="F60" s="13"/>
      <c r="G60" s="13">
        <v>0.92</v>
      </c>
      <c r="H60" s="13">
        <f t="shared" si="0"/>
        <v>1.2167999999999999</v>
      </c>
      <c r="I60" s="13">
        <f t="shared" si="8"/>
        <v>7.9767999999999999</v>
      </c>
      <c r="J60" s="13"/>
      <c r="K60" s="14"/>
    </row>
    <row r="61" spans="2:11">
      <c r="B61" s="9">
        <v>43739</v>
      </c>
      <c r="C61" s="10">
        <f>YEAR(Tabla3[[#This Row],[Fecha]])</f>
        <v>2019</v>
      </c>
      <c r="D61" s="11" t="s">
        <v>25</v>
      </c>
      <c r="E61" s="12">
        <v>5.7241935483870972</v>
      </c>
      <c r="F61" s="13"/>
      <c r="G61" s="13">
        <v>1</v>
      </c>
      <c r="H61" s="13">
        <f t="shared" si="0"/>
        <v>1.2103548387096774</v>
      </c>
      <c r="I61" s="13">
        <f>SUM(E61:H61)</f>
        <v>7.9345483870967746</v>
      </c>
      <c r="J61" s="13"/>
      <c r="K61" s="14"/>
    </row>
    <row r="62" spans="2:11">
      <c r="B62" s="9">
        <v>43770</v>
      </c>
      <c r="C62" s="10">
        <f>YEAR(Tabla3[[#This Row],[Fecha]])</f>
        <v>2019</v>
      </c>
      <c r="D62" s="11" t="s">
        <v>18</v>
      </c>
      <c r="E62" s="12">
        <v>1.5566666666666669</v>
      </c>
      <c r="F62" s="13">
        <v>0</v>
      </c>
      <c r="G62" s="13">
        <v>0</v>
      </c>
      <c r="H62" s="13">
        <f t="shared" si="0"/>
        <v>0.2802</v>
      </c>
      <c r="I62" s="13">
        <f>SUM(E62:H62)</f>
        <v>1.8368666666666669</v>
      </c>
      <c r="J62" s="13">
        <f t="shared" ref="J62:J67" si="9">+K62-I62</f>
        <v>2.0481333333333329</v>
      </c>
      <c r="K62" s="14">
        <v>3.8849999999999998</v>
      </c>
    </row>
    <row r="63" spans="2:11">
      <c r="B63" s="9">
        <v>43770</v>
      </c>
      <c r="C63" s="10">
        <f>YEAR(Tabla3[[#This Row],[Fecha]])</f>
        <v>2019</v>
      </c>
      <c r="D63" s="11" t="s">
        <v>19</v>
      </c>
      <c r="E63" s="12">
        <v>8.4120108809374337</v>
      </c>
      <c r="F63" s="13">
        <f>+E63*8%</f>
        <v>0.67296087047499475</v>
      </c>
      <c r="G63" s="13">
        <v>1.1299999999999999</v>
      </c>
      <c r="H63" s="13">
        <f t="shared" si="0"/>
        <v>1.8386949152542369</v>
      </c>
      <c r="I63" s="13">
        <f t="shared" ref="I63:I68" si="10">SUM(E63:H63)</f>
        <v>12.053666666666665</v>
      </c>
      <c r="J63" s="13">
        <f>+K63-I63</f>
        <v>3.5463333333333349</v>
      </c>
      <c r="K63" s="14">
        <v>15.6</v>
      </c>
    </row>
    <row r="64" spans="2:11">
      <c r="B64" s="9">
        <v>43770</v>
      </c>
      <c r="C64" s="10">
        <f>YEAR(Tabla3[[#This Row],[Fecha]])</f>
        <v>2019</v>
      </c>
      <c r="D64" s="11" t="s">
        <v>20</v>
      </c>
      <c r="E64" s="12">
        <v>8.1146840343168023</v>
      </c>
      <c r="F64" s="13">
        <f>+E64*8%</f>
        <v>0.64917472274534416</v>
      </c>
      <c r="G64" s="13">
        <v>1.1299999999999999</v>
      </c>
      <c r="H64" s="13">
        <f t="shared" si="0"/>
        <v>1.7808945762711865</v>
      </c>
      <c r="I64" s="13">
        <f>SUM(E64:H64)</f>
        <v>11.674753333333335</v>
      </c>
      <c r="J64" s="13">
        <f>+K64-I64</f>
        <v>3.1052466666666643</v>
      </c>
      <c r="K64" s="14">
        <v>14.78</v>
      </c>
    </row>
    <row r="65" spans="2:11">
      <c r="B65" s="9">
        <v>43770</v>
      </c>
      <c r="C65" s="10">
        <f>YEAR(Tabla3[[#This Row],[Fecha]])</f>
        <v>2019</v>
      </c>
      <c r="D65" s="11" t="s">
        <v>21</v>
      </c>
      <c r="E65" s="12">
        <v>7.5226694915254226</v>
      </c>
      <c r="F65" s="13">
        <f>+E65*8%</f>
        <v>0.60181355932203384</v>
      </c>
      <c r="G65" s="13">
        <v>1.1599999999999999</v>
      </c>
      <c r="H65" s="13">
        <f t="shared" si="0"/>
        <v>1.6712069491525421</v>
      </c>
      <c r="I65" s="13">
        <f t="shared" si="10"/>
        <v>10.955689999999997</v>
      </c>
      <c r="J65" s="13">
        <f t="shared" si="9"/>
        <v>1.6643100000000022</v>
      </c>
      <c r="K65" s="14">
        <v>12.62</v>
      </c>
    </row>
    <row r="66" spans="2:11">
      <c r="B66" s="9">
        <v>43770</v>
      </c>
      <c r="C66" s="10">
        <f>YEAR(Tabla3[[#This Row],[Fecha]])</f>
        <v>2019</v>
      </c>
      <c r="D66" s="11" t="s">
        <v>22</v>
      </c>
      <c r="E66" s="12">
        <v>7.2253243356350696</v>
      </c>
      <c r="F66" s="13">
        <f>+E66*8%</f>
        <v>0.57802594685080555</v>
      </c>
      <c r="G66" s="13">
        <v>1.22</v>
      </c>
      <c r="H66" s="13">
        <f t="shared" si="0"/>
        <v>1.6242030508474574</v>
      </c>
      <c r="I66" s="13">
        <f t="shared" si="10"/>
        <v>10.647553333333333</v>
      </c>
      <c r="J66" s="13">
        <f t="shared" si="9"/>
        <v>1.4724466666666665</v>
      </c>
      <c r="K66" s="14">
        <v>12.12</v>
      </c>
    </row>
    <row r="67" spans="2:11">
      <c r="B67" s="9">
        <v>43770</v>
      </c>
      <c r="C67" s="10">
        <f>YEAR(Tabla3[[#This Row],[Fecha]])</f>
        <v>2019</v>
      </c>
      <c r="D67" s="11" t="s">
        <v>23</v>
      </c>
      <c r="E67" s="12">
        <v>7.6323333333333334</v>
      </c>
      <c r="F67" s="13"/>
      <c r="G67" s="13">
        <v>1.49</v>
      </c>
      <c r="H67" s="13">
        <f>(E67+F67+G67)*0.18</f>
        <v>1.64202</v>
      </c>
      <c r="I67" s="13">
        <f>SUM(E67:H67)</f>
        <v>10.764353333333334</v>
      </c>
      <c r="J67" s="13">
        <f t="shared" si="9"/>
        <v>1.7156466666666663</v>
      </c>
      <c r="K67" s="14">
        <v>12.48</v>
      </c>
    </row>
    <row r="68" spans="2:11">
      <c r="B68" s="9">
        <v>43770</v>
      </c>
      <c r="C68" s="10">
        <f>YEAR(Tabla3[[#This Row],[Fecha]])</f>
        <v>2019</v>
      </c>
      <c r="D68" s="11" t="s">
        <v>24</v>
      </c>
      <c r="E68" s="12">
        <v>5.5200000000000005</v>
      </c>
      <c r="F68" s="13"/>
      <c r="G68" s="13">
        <v>0.92</v>
      </c>
      <c r="H68" s="13">
        <f t="shared" si="0"/>
        <v>1.1592</v>
      </c>
      <c r="I68" s="13">
        <f t="shared" si="10"/>
        <v>7.5992000000000006</v>
      </c>
      <c r="J68" s="13"/>
      <c r="K68" s="14"/>
    </row>
    <row r="69" spans="2:11">
      <c r="B69" s="9">
        <v>43770</v>
      </c>
      <c r="C69" s="10">
        <f>YEAR(Tabla3[[#This Row],[Fecha]])</f>
        <v>2019</v>
      </c>
      <c r="D69" s="11" t="s">
        <v>25</v>
      </c>
      <c r="E69" s="12">
        <v>5.38</v>
      </c>
      <c r="F69" s="13"/>
      <c r="G69" s="13">
        <v>1</v>
      </c>
      <c r="H69" s="13">
        <f t="shared" si="0"/>
        <v>1.1483999999999999</v>
      </c>
      <c r="I69" s="13">
        <f>SUM(E69:H69)</f>
        <v>7.5283999999999995</v>
      </c>
      <c r="J69" s="13"/>
      <c r="K69" s="14"/>
    </row>
    <row r="70" spans="2:11">
      <c r="B70" s="9">
        <v>43800</v>
      </c>
      <c r="C70" s="10">
        <f>YEAR(Tabla3[[#This Row],[Fecha]])</f>
        <v>2019</v>
      </c>
      <c r="D70" s="11" t="s">
        <v>18</v>
      </c>
      <c r="E70" s="12">
        <v>1.5419354838709676</v>
      </c>
      <c r="F70" s="13">
        <v>0</v>
      </c>
      <c r="G70" s="13">
        <v>0</v>
      </c>
      <c r="H70" s="13">
        <f t="shared" si="0"/>
        <v>0.27754838709677415</v>
      </c>
      <c r="I70" s="13">
        <f>SUM(E70:H70)</f>
        <v>1.8194838709677417</v>
      </c>
      <c r="J70" s="13">
        <f t="shared" ref="J70:J75" si="11">+K70-I70</f>
        <v>2.0575161290322583</v>
      </c>
      <c r="K70" s="14">
        <v>3.8769999999999998</v>
      </c>
    </row>
    <row r="71" spans="2:11">
      <c r="B71" s="9">
        <v>43800</v>
      </c>
      <c r="C71" s="10">
        <f>YEAR(Tabla3[[#This Row],[Fecha]])</f>
        <v>2019</v>
      </c>
      <c r="D71" s="11" t="s">
        <v>19</v>
      </c>
      <c r="E71" s="12">
        <v>8.0893804548123835</v>
      </c>
      <c r="F71" s="13">
        <f>+E71*8%</f>
        <v>0.6471504363849907</v>
      </c>
      <c r="G71" s="13">
        <v>1.1299999999999999</v>
      </c>
      <c r="H71" s="13">
        <f t="shared" si="0"/>
        <v>1.7759755604155274</v>
      </c>
      <c r="I71" s="13">
        <f t="shared" ref="I71:I76" si="12">SUM(E71:H71)</f>
        <v>11.642506451612903</v>
      </c>
      <c r="J71" s="13">
        <f>+K71-I71</f>
        <v>3.6774935483870976</v>
      </c>
      <c r="K71" s="14">
        <v>15.32</v>
      </c>
    </row>
    <row r="72" spans="2:11">
      <c r="B72" s="9">
        <v>43800</v>
      </c>
      <c r="C72" s="10">
        <f>YEAR(Tabla3[[#This Row],[Fecha]])</f>
        <v>2019</v>
      </c>
      <c r="D72" s="11" t="s">
        <v>20</v>
      </c>
      <c r="E72" s="12">
        <v>7.7993616224206717</v>
      </c>
      <c r="F72" s="13">
        <f>+E72*8%</f>
        <v>0.62394892979365379</v>
      </c>
      <c r="G72" s="13">
        <v>1.1299999999999999</v>
      </c>
      <c r="H72" s="13">
        <f t="shared" si="0"/>
        <v>1.7195958993985783</v>
      </c>
      <c r="I72" s="13">
        <f>SUM(E72:H72)</f>
        <v>11.272906451612903</v>
      </c>
      <c r="J72" s="13">
        <f>+K72-I72</f>
        <v>3.2570935483870969</v>
      </c>
      <c r="K72" s="14">
        <v>14.53</v>
      </c>
    </row>
    <row r="73" spans="2:11">
      <c r="B73" s="9">
        <v>43800</v>
      </c>
      <c r="C73" s="10">
        <f>YEAR(Tabla3[[#This Row],[Fecha]])</f>
        <v>2019</v>
      </c>
      <c r="D73" s="11" t="s">
        <v>21</v>
      </c>
      <c r="E73" s="12">
        <v>7.2293678998845747</v>
      </c>
      <c r="F73" s="13">
        <f>+E73*8%</f>
        <v>0.57834943199076594</v>
      </c>
      <c r="G73" s="13">
        <v>1.1599999999999999</v>
      </c>
      <c r="H73" s="13">
        <f t="shared" si="0"/>
        <v>1.6141891197375611</v>
      </c>
      <c r="I73" s="13">
        <f t="shared" si="12"/>
        <v>10.581906451612902</v>
      </c>
      <c r="J73" s="13">
        <f t="shared" si="11"/>
        <v>1.8580935483870977</v>
      </c>
      <c r="K73" s="14">
        <v>12.44</v>
      </c>
    </row>
    <row r="74" spans="2:11">
      <c r="B74" s="9">
        <v>43800</v>
      </c>
      <c r="C74" s="10">
        <f>YEAR(Tabla3[[#This Row],[Fecha]])</f>
        <v>2019</v>
      </c>
      <c r="D74" s="11" t="s">
        <v>22</v>
      </c>
      <c r="E74" s="12">
        <v>6.95096743818723</v>
      </c>
      <c r="F74" s="13">
        <f>+E74*8%</f>
        <v>0.55607739505497844</v>
      </c>
      <c r="G74" s="13">
        <v>1.22</v>
      </c>
      <c r="H74" s="13">
        <f t="shared" si="0"/>
        <v>1.5708680699835975</v>
      </c>
      <c r="I74" s="13">
        <f t="shared" si="12"/>
        <v>10.297912903225807</v>
      </c>
      <c r="J74" s="13">
        <f t="shared" si="11"/>
        <v>1.6820870967741932</v>
      </c>
      <c r="K74" s="14">
        <v>11.98</v>
      </c>
    </row>
    <row r="75" spans="2:11">
      <c r="B75" s="9">
        <v>43800</v>
      </c>
      <c r="C75" s="10">
        <f>YEAR(Tabla3[[#This Row],[Fecha]])</f>
        <v>2019</v>
      </c>
      <c r="D75" s="11" t="s">
        <v>23</v>
      </c>
      <c r="E75" s="12">
        <v>7.7870967741935493</v>
      </c>
      <c r="F75" s="13"/>
      <c r="G75" s="13">
        <v>1.49</v>
      </c>
      <c r="H75" s="13">
        <f>(E75+F75+G75)*0.18</f>
        <v>1.6698774193548387</v>
      </c>
      <c r="I75" s="13">
        <f>SUM(E75:H75)</f>
        <v>10.946974193548387</v>
      </c>
      <c r="J75" s="13">
        <f t="shared" si="11"/>
        <v>1.6130258064516134</v>
      </c>
      <c r="K75" s="14">
        <v>12.56</v>
      </c>
    </row>
    <row r="76" spans="2:11">
      <c r="B76" s="9">
        <v>43800</v>
      </c>
      <c r="C76" s="10">
        <f>YEAR(Tabla3[[#This Row],[Fecha]])</f>
        <v>2019</v>
      </c>
      <c r="D76" s="11" t="s">
        <v>24</v>
      </c>
      <c r="E76" s="12">
        <v>5.6245161290322585</v>
      </c>
      <c r="F76" s="13"/>
      <c r="G76" s="13">
        <v>0.92</v>
      </c>
      <c r="H76" s="13">
        <f t="shared" si="0"/>
        <v>1.1780129032258064</v>
      </c>
      <c r="I76" s="13">
        <f t="shared" si="12"/>
        <v>7.7225290322580644</v>
      </c>
      <c r="J76" s="13"/>
      <c r="K76" s="14"/>
    </row>
    <row r="77" spans="2:11">
      <c r="B77" s="9">
        <v>43800</v>
      </c>
      <c r="C77" s="10">
        <f>YEAR(Tabla3[[#This Row],[Fecha]])</f>
        <v>2019</v>
      </c>
      <c r="D77" s="11" t="s">
        <v>25</v>
      </c>
      <c r="E77" s="12">
        <v>5.4935483870967747</v>
      </c>
      <c r="F77" s="13"/>
      <c r="G77" s="13">
        <v>1</v>
      </c>
      <c r="H77" s="13">
        <f t="shared" si="0"/>
        <v>1.1688387096774193</v>
      </c>
      <c r="I77" s="13">
        <f>SUM(E77:H77)</f>
        <v>7.6623870967741938</v>
      </c>
      <c r="J77" s="13"/>
      <c r="K77" s="14"/>
    </row>
    <row r="78" spans="2:11">
      <c r="B78" s="9">
        <v>43831</v>
      </c>
      <c r="C78" s="10">
        <f>YEAR(Tabla3[[#This Row],[Fecha]])</f>
        <v>2020</v>
      </c>
      <c r="D78" s="11" t="s">
        <v>18</v>
      </c>
      <c r="E78" s="12">
        <v>1.5338709677419355</v>
      </c>
      <c r="F78" s="13">
        <v>0</v>
      </c>
      <c r="G78" s="13">
        <v>0</v>
      </c>
      <c r="H78" s="13">
        <f t="shared" si="0"/>
        <v>0.27609677419354839</v>
      </c>
      <c r="I78" s="13">
        <f>SUM(E78:H78)</f>
        <v>1.809967741935484</v>
      </c>
      <c r="J78" s="13">
        <f t="shared" ref="J78:J83" si="13">+K78-I78</f>
        <v>2.0620322580645158</v>
      </c>
      <c r="K78" s="14">
        <v>3.8719999999999999</v>
      </c>
    </row>
    <row r="79" spans="2:11">
      <c r="B79" s="9">
        <v>43831</v>
      </c>
      <c r="C79" s="10">
        <f>YEAR(Tabla3[[#This Row],[Fecha]])</f>
        <v>2020</v>
      </c>
      <c r="D79" s="11" t="s">
        <v>19</v>
      </c>
      <c r="E79" s="12">
        <v>8.0893526112224858</v>
      </c>
      <c r="F79" s="13">
        <f>+E79*8%</f>
        <v>0.64714820889779889</v>
      </c>
      <c r="G79" s="13">
        <v>1.1299999999999999</v>
      </c>
      <c r="H79" s="13">
        <f t="shared" si="0"/>
        <v>1.775970147621651</v>
      </c>
      <c r="I79" s="13">
        <f t="shared" ref="I79:I84" si="14">SUM(E79:H79)</f>
        <v>11.642470967741934</v>
      </c>
      <c r="J79" s="13">
        <f>+K79-I79</f>
        <v>3.5975290322580662</v>
      </c>
      <c r="K79" s="14">
        <v>15.24</v>
      </c>
    </row>
    <row r="80" spans="2:11">
      <c r="B80" s="9">
        <v>43831</v>
      </c>
      <c r="C80" s="10">
        <f>YEAR(Tabla3[[#This Row],[Fecha]])</f>
        <v>2020</v>
      </c>
      <c r="D80" s="11" t="s">
        <v>20</v>
      </c>
      <c r="E80" s="12">
        <v>7.803852034100804</v>
      </c>
      <c r="F80" s="13">
        <f>+E80*8%</f>
        <v>0.62430816272806433</v>
      </c>
      <c r="G80" s="13">
        <v>1.1299999999999999</v>
      </c>
      <c r="H80" s="13">
        <f t="shared" si="0"/>
        <v>1.7204688354291964</v>
      </c>
      <c r="I80" s="13">
        <f>SUM(E80:H80)</f>
        <v>11.278629032258065</v>
      </c>
      <c r="J80" s="13">
        <f>+K80-I80</f>
        <v>3.0913709677419341</v>
      </c>
      <c r="K80" s="14">
        <v>14.37</v>
      </c>
    </row>
    <row r="81" spans="2:11">
      <c r="B81" s="9">
        <v>43831</v>
      </c>
      <c r="C81" s="10">
        <f>YEAR(Tabla3[[#This Row],[Fecha]])</f>
        <v>2020</v>
      </c>
      <c r="D81" s="11" t="s">
        <v>21</v>
      </c>
      <c r="E81" s="12">
        <v>7.3129012008180947</v>
      </c>
      <c r="F81" s="13">
        <f>+E81*8%</f>
        <v>0.58503209606544759</v>
      </c>
      <c r="G81" s="13">
        <v>1.1599999999999999</v>
      </c>
      <c r="H81" s="13">
        <f t="shared" si="0"/>
        <v>1.6304279934390375</v>
      </c>
      <c r="I81" s="13">
        <f t="shared" si="14"/>
        <v>10.688361290322579</v>
      </c>
      <c r="J81" s="13">
        <f t="shared" si="13"/>
        <v>1.7416387096774208</v>
      </c>
      <c r="K81" s="14">
        <v>12.43</v>
      </c>
    </row>
    <row r="82" spans="2:11">
      <c r="B82" s="9">
        <v>43831</v>
      </c>
      <c r="C82" s="10">
        <f>YEAR(Tabla3[[#This Row],[Fecha]])</f>
        <v>2020</v>
      </c>
      <c r="D82" s="11" t="s">
        <v>22</v>
      </c>
      <c r="E82" s="12">
        <v>7.0654653423242815</v>
      </c>
      <c r="F82" s="13">
        <f>+E82*8%</f>
        <v>0.56523722738594251</v>
      </c>
      <c r="G82" s="13">
        <v>1.22</v>
      </c>
      <c r="H82" s="13">
        <f t="shared" si="0"/>
        <v>1.5931264625478403</v>
      </c>
      <c r="I82" s="13">
        <f t="shared" si="14"/>
        <v>10.443829032258064</v>
      </c>
      <c r="J82" s="13">
        <f t="shared" si="13"/>
        <v>1.4961709677419357</v>
      </c>
      <c r="K82" s="14">
        <v>11.94</v>
      </c>
    </row>
    <row r="83" spans="2:11">
      <c r="B83" s="9">
        <v>43831</v>
      </c>
      <c r="C83" s="10">
        <f>YEAR(Tabla3[[#This Row],[Fecha]])</f>
        <v>2020</v>
      </c>
      <c r="D83" s="11" t="s">
        <v>23</v>
      </c>
      <c r="E83" s="12">
        <v>7.9409677419354843</v>
      </c>
      <c r="F83" s="13"/>
      <c r="G83" s="13">
        <v>1.49</v>
      </c>
      <c r="H83" s="13">
        <f>(E83+F83+G83)*0.18</f>
        <v>1.6975741935483872</v>
      </c>
      <c r="I83" s="13">
        <f>SUM(E83:H83)</f>
        <v>11.128541935483872</v>
      </c>
      <c r="J83" s="13">
        <f t="shared" si="13"/>
        <v>1.5914580645161287</v>
      </c>
      <c r="K83" s="14">
        <v>12.72</v>
      </c>
    </row>
    <row r="84" spans="2:11">
      <c r="B84" s="9">
        <v>43831</v>
      </c>
      <c r="C84" s="10">
        <f>YEAR(Tabla3[[#This Row],[Fecha]])</f>
        <v>2020</v>
      </c>
      <c r="D84" s="11" t="s">
        <v>24</v>
      </c>
      <c r="E84" s="12">
        <v>6.596774193548387</v>
      </c>
      <c r="F84" s="13"/>
      <c r="G84" s="13">
        <v>0.92</v>
      </c>
      <c r="H84" s="13">
        <f t="shared" si="0"/>
        <v>1.3530193548387095</v>
      </c>
      <c r="I84" s="13">
        <f t="shared" si="14"/>
        <v>8.8697935483870971</v>
      </c>
      <c r="J84" s="13"/>
      <c r="K84" s="14"/>
    </row>
    <row r="85" spans="2:11">
      <c r="B85" s="9">
        <v>43831</v>
      </c>
      <c r="C85" s="10">
        <f>YEAR(Tabla3[[#This Row],[Fecha]])</f>
        <v>2020</v>
      </c>
      <c r="D85" s="11" t="s">
        <v>25</v>
      </c>
      <c r="E85" s="12">
        <v>6.4551612903225815</v>
      </c>
      <c r="F85" s="13"/>
      <c r="G85" s="13">
        <v>1</v>
      </c>
      <c r="H85" s="13">
        <f t="shared" si="0"/>
        <v>1.3419290322580646</v>
      </c>
      <c r="I85" s="13">
        <f>SUM(E85:H85)</f>
        <v>8.7970903225806456</v>
      </c>
      <c r="J85" s="13"/>
      <c r="K85" s="14"/>
    </row>
    <row r="86" spans="2:11">
      <c r="B86" s="9">
        <v>43862</v>
      </c>
      <c r="C86" s="10">
        <f>YEAR(Tabla3[[#This Row],[Fecha]])</f>
        <v>2020</v>
      </c>
      <c r="D86" s="11" t="s">
        <v>18</v>
      </c>
      <c r="E86" s="12">
        <v>1.5696551724137933</v>
      </c>
      <c r="F86" s="13">
        <v>0</v>
      </c>
      <c r="G86" s="13">
        <v>0</v>
      </c>
      <c r="H86" s="13">
        <f>(E86+F86+G86)*0.18</f>
        <v>0.28253793103448277</v>
      </c>
      <c r="I86" s="13">
        <f>SUM(E86:H86)</f>
        <v>1.8521931034482759</v>
      </c>
      <c r="J86" s="13">
        <f t="shared" ref="J86:J91" si="15">+K86-I86</f>
        <v>2.019806896551724</v>
      </c>
      <c r="K86" s="14">
        <v>3.8719999999999999</v>
      </c>
    </row>
    <row r="87" spans="2:11">
      <c r="B87" s="9">
        <v>43862</v>
      </c>
      <c r="C87" s="10">
        <f>YEAR(Tabla3[[#This Row],[Fecha]])</f>
        <v>2020</v>
      </c>
      <c r="D87" s="11" t="s">
        <v>19</v>
      </c>
      <c r="E87" s="12">
        <v>7.6320513236790273</v>
      </c>
      <c r="F87" s="13">
        <f>+E87*8%</f>
        <v>0.6105641058943222</v>
      </c>
      <c r="G87" s="13">
        <v>1.1299999999999999</v>
      </c>
      <c r="H87" s="13">
        <f t="shared" ref="H87:H93" si="16">(E87+F87+G87)*0.18</f>
        <v>1.687070777323203</v>
      </c>
      <c r="I87" s="13">
        <f t="shared" ref="I87:I92" si="17">SUM(E87:H87)</f>
        <v>11.059686206896554</v>
      </c>
      <c r="J87" s="13">
        <f>+K87-I87</f>
        <v>3.8303137931034463</v>
      </c>
      <c r="K87" s="14">
        <v>14.89</v>
      </c>
    </row>
    <row r="88" spans="2:11">
      <c r="B88" s="9">
        <v>43862</v>
      </c>
      <c r="C88" s="10">
        <f>YEAR(Tabla3[[#This Row],[Fecha]])</f>
        <v>2020</v>
      </c>
      <c r="D88" s="11" t="s">
        <v>20</v>
      </c>
      <c r="E88" s="12">
        <v>7.4717081195748642</v>
      </c>
      <c r="F88" s="13">
        <f>+E88*8%</f>
        <v>0.59773664956598915</v>
      </c>
      <c r="G88" s="13">
        <v>1.1299999999999999</v>
      </c>
      <c r="H88" s="13">
        <f t="shared" si="16"/>
        <v>1.6559000584453536</v>
      </c>
      <c r="I88" s="13">
        <f>SUM(E88:H88)</f>
        <v>10.855344827586208</v>
      </c>
      <c r="J88" s="13">
        <f>+K88-I88</f>
        <v>3.1046551724137927</v>
      </c>
      <c r="K88" s="14">
        <v>13.96</v>
      </c>
    </row>
    <row r="89" spans="2:11">
      <c r="B89" s="9">
        <v>43862</v>
      </c>
      <c r="C89" s="10">
        <f>YEAR(Tabla3[[#This Row],[Fecha]])</f>
        <v>2020</v>
      </c>
      <c r="D89" s="11" t="s">
        <v>21</v>
      </c>
      <c r="E89" s="12">
        <v>7.1137898564841873</v>
      </c>
      <c r="F89" s="13">
        <f>+E89*8%</f>
        <v>0.56910318851873498</v>
      </c>
      <c r="G89" s="13">
        <v>1.1599999999999999</v>
      </c>
      <c r="H89" s="13">
        <f t="shared" si="16"/>
        <v>1.591720748100526</v>
      </c>
      <c r="I89" s="13">
        <f t="shared" si="17"/>
        <v>10.434613793103448</v>
      </c>
      <c r="J89" s="13">
        <f t="shared" si="15"/>
        <v>1.795386206896552</v>
      </c>
      <c r="K89" s="14">
        <v>12.23</v>
      </c>
    </row>
    <row r="90" spans="2:11">
      <c r="B90" s="9">
        <v>43862</v>
      </c>
      <c r="C90" s="10">
        <f>YEAR(Tabla3[[#This Row],[Fecha]])</f>
        <v>2020</v>
      </c>
      <c r="D90" s="11" t="s">
        <v>22</v>
      </c>
      <c r="E90" s="12">
        <v>6.8924091391215878</v>
      </c>
      <c r="F90" s="13">
        <f>+E90*8%</f>
        <v>0.55139273112972709</v>
      </c>
      <c r="G90" s="13">
        <v>1.22</v>
      </c>
      <c r="H90" s="13">
        <f t="shared" si="16"/>
        <v>1.5594843366452369</v>
      </c>
      <c r="I90" s="13">
        <f t="shared" si="17"/>
        <v>10.223286206896553</v>
      </c>
      <c r="J90" s="13">
        <f t="shared" si="15"/>
        <v>1.6667137931034475</v>
      </c>
      <c r="K90" s="14">
        <v>11.89</v>
      </c>
    </row>
    <row r="91" spans="2:11">
      <c r="B91" s="9">
        <v>43862</v>
      </c>
      <c r="C91" s="10">
        <f>YEAR(Tabla3[[#This Row],[Fecha]])</f>
        <v>2020</v>
      </c>
      <c r="D91" s="11" t="s">
        <v>23</v>
      </c>
      <c r="E91" s="12">
        <v>7.97</v>
      </c>
      <c r="F91" s="13"/>
      <c r="G91" s="13">
        <v>1.49</v>
      </c>
      <c r="H91" s="13">
        <f>(E91+F91+G91)*0.18</f>
        <v>1.7027999999999999</v>
      </c>
      <c r="I91" s="13">
        <f>SUM(E91:H91)</f>
        <v>11.162799999999999</v>
      </c>
      <c r="J91" s="13">
        <f t="shared" si="15"/>
        <v>1.5772000000000013</v>
      </c>
      <c r="K91" s="14">
        <v>12.74</v>
      </c>
    </row>
    <row r="92" spans="2:11">
      <c r="B92" s="9">
        <v>43862</v>
      </c>
      <c r="C92" s="10">
        <f>YEAR(Tabla3[[#This Row],[Fecha]])</f>
        <v>2020</v>
      </c>
      <c r="D92" s="11" t="s">
        <v>24</v>
      </c>
      <c r="E92" s="12">
        <v>6.4241379310344833</v>
      </c>
      <c r="F92" s="13"/>
      <c r="G92" s="13">
        <v>0.92</v>
      </c>
      <c r="H92" s="13">
        <f t="shared" si="16"/>
        <v>1.3219448275862069</v>
      </c>
      <c r="I92" s="13">
        <f t="shared" si="17"/>
        <v>8.6660827586206892</v>
      </c>
      <c r="J92" s="13"/>
      <c r="K92" s="14"/>
    </row>
    <row r="93" spans="2:11">
      <c r="B93" s="9">
        <v>43862</v>
      </c>
      <c r="C93" s="10">
        <f>YEAR(Tabla3[[#This Row],[Fecha]])</f>
        <v>2020</v>
      </c>
      <c r="D93" s="11" t="s">
        <v>25</v>
      </c>
      <c r="E93" s="12">
        <v>6.3472413793103444</v>
      </c>
      <c r="F93" s="13"/>
      <c r="G93" s="13">
        <v>1</v>
      </c>
      <c r="H93" s="13">
        <f t="shared" si="16"/>
        <v>1.322503448275862</v>
      </c>
      <c r="I93" s="13">
        <f>SUM(E93:H93)</f>
        <v>8.6697448275862072</v>
      </c>
      <c r="J93" s="13"/>
      <c r="K93" s="14"/>
    </row>
    <row r="94" spans="2:11">
      <c r="B94" s="9">
        <v>43891</v>
      </c>
      <c r="C94" s="10">
        <f>YEAR(Tabla3[[#This Row],[Fecha]])</f>
        <v>2020</v>
      </c>
      <c r="D94" s="11" t="s">
        <v>18</v>
      </c>
      <c r="E94" s="12">
        <v>1.5332258064516129</v>
      </c>
      <c r="F94" s="13">
        <v>0</v>
      </c>
      <c r="G94" s="13">
        <v>0</v>
      </c>
      <c r="H94" s="13">
        <f>(E94+F94+G94)*0.18</f>
        <v>0.27598064516129028</v>
      </c>
      <c r="I94" s="13">
        <f>SUM(E94:H94)</f>
        <v>1.8092064516129032</v>
      </c>
      <c r="J94" s="13">
        <f t="shared" ref="J94:J99" si="18">+K94-I94</f>
        <v>2.0667935483870967</v>
      </c>
      <c r="K94" s="14">
        <v>3.8759999999999999</v>
      </c>
    </row>
    <row r="95" spans="2:11">
      <c r="B95" s="9">
        <v>43891</v>
      </c>
      <c r="C95" s="10">
        <f>YEAR(Tabla3[[#This Row],[Fecha]])</f>
        <v>2020</v>
      </c>
      <c r="D95" s="11" t="s">
        <v>19</v>
      </c>
      <c r="E95" s="12">
        <v>7.3232083915517485</v>
      </c>
      <c r="F95" s="13">
        <f>+E95*8%</f>
        <v>0.58585667132413988</v>
      </c>
      <c r="G95" s="13">
        <v>1.1299999999999999</v>
      </c>
      <c r="H95" s="13">
        <f t="shared" ref="H95:H101" si="19">(E95+F95+G95)*0.18</f>
        <v>1.6270317113176598</v>
      </c>
      <c r="I95" s="13">
        <f t="shared" ref="I95:I100" si="20">SUM(E95:H95)</f>
        <v>10.666096774193548</v>
      </c>
      <c r="J95" s="13">
        <f>+K95-I95</f>
        <v>3.8839032258064528</v>
      </c>
      <c r="K95" s="14">
        <v>14.55</v>
      </c>
    </row>
    <row r="96" spans="2:11">
      <c r="B96" s="9">
        <v>43891</v>
      </c>
      <c r="C96" s="10">
        <f>YEAR(Tabla3[[#This Row],[Fecha]])</f>
        <v>2020</v>
      </c>
      <c r="D96" s="11" t="s">
        <v>20</v>
      </c>
      <c r="E96" s="12">
        <v>7.1496820768280598</v>
      </c>
      <c r="F96" s="13">
        <f>+E96*8%</f>
        <v>0.57197456614624476</v>
      </c>
      <c r="G96" s="13">
        <v>1.1299999999999999</v>
      </c>
      <c r="H96" s="13">
        <f t="shared" si="19"/>
        <v>1.5932981957353749</v>
      </c>
      <c r="I96" s="13">
        <f>SUM(E96:H96)</f>
        <v>10.44495483870968</v>
      </c>
      <c r="J96" s="13">
        <f>+K96-I96</f>
        <v>3.1350451612903196</v>
      </c>
      <c r="K96" s="14">
        <v>13.58</v>
      </c>
    </row>
    <row r="97" spans="2:11">
      <c r="B97" s="9">
        <v>43891</v>
      </c>
      <c r="C97" s="10">
        <f>YEAR(Tabla3[[#This Row],[Fecha]])</f>
        <v>2020</v>
      </c>
      <c r="D97" s="11" t="s">
        <v>21</v>
      </c>
      <c r="E97" s="12">
        <v>6.7825871251240288</v>
      </c>
      <c r="F97" s="13">
        <f>+E97*8%</f>
        <v>0.54260697000992231</v>
      </c>
      <c r="G97" s="13">
        <v>1.1599999999999999</v>
      </c>
      <c r="H97" s="13">
        <f t="shared" si="19"/>
        <v>1.5273349371241109</v>
      </c>
      <c r="I97" s="13">
        <f t="shared" si="20"/>
        <v>10.012529032258062</v>
      </c>
      <c r="J97" s="13">
        <f t="shared" si="18"/>
        <v>1.9474709677419391</v>
      </c>
      <c r="K97" s="14">
        <v>11.96</v>
      </c>
    </row>
    <row r="98" spans="2:11">
      <c r="B98" s="9">
        <v>43891</v>
      </c>
      <c r="C98" s="10">
        <f>YEAR(Tabla3[[#This Row],[Fecha]])</f>
        <v>2020</v>
      </c>
      <c r="D98" s="11" t="s">
        <v>22</v>
      </c>
      <c r="E98" s="12">
        <v>6.5561326772371062</v>
      </c>
      <c r="F98" s="13">
        <f>+E98*8%</f>
        <v>0.52449061417896847</v>
      </c>
      <c r="G98" s="13">
        <v>1.22</v>
      </c>
      <c r="H98" s="13">
        <f t="shared" si="19"/>
        <v>1.4941121924548935</v>
      </c>
      <c r="I98" s="13">
        <f t="shared" si="20"/>
        <v>9.7947354838709693</v>
      </c>
      <c r="J98" s="13">
        <f t="shared" si="18"/>
        <v>1.9552645161290307</v>
      </c>
      <c r="K98" s="14">
        <v>11.75</v>
      </c>
    </row>
    <row r="99" spans="2:11">
      <c r="B99" s="9">
        <v>43891</v>
      </c>
      <c r="C99" s="10">
        <f>YEAR(Tabla3[[#This Row],[Fecha]])</f>
        <v>2020</v>
      </c>
      <c r="D99" s="11" t="s">
        <v>23</v>
      </c>
      <c r="E99" s="12">
        <v>7.5251612903225809</v>
      </c>
      <c r="F99" s="13"/>
      <c r="G99" s="13">
        <v>1.49</v>
      </c>
      <c r="H99" s="13">
        <f>(E99+F99+G99)*0.18</f>
        <v>1.6227290322580645</v>
      </c>
      <c r="I99" s="13">
        <f>SUM(E99:H99)</f>
        <v>10.637890322580645</v>
      </c>
      <c r="J99" s="13">
        <f t="shared" si="18"/>
        <v>1.9821096774193538</v>
      </c>
      <c r="K99" s="14">
        <v>12.62</v>
      </c>
    </row>
    <row r="100" spans="2:11">
      <c r="B100" s="9">
        <v>43891</v>
      </c>
      <c r="C100" s="10">
        <f>YEAR(Tabla3[[#This Row],[Fecha]])</f>
        <v>2020</v>
      </c>
      <c r="D100" s="11" t="s">
        <v>24</v>
      </c>
      <c r="E100" s="12">
        <v>5.4716129032258065</v>
      </c>
      <c r="F100" s="13"/>
      <c r="G100" s="13">
        <v>0.92</v>
      </c>
      <c r="H100" s="13">
        <f t="shared" si="19"/>
        <v>1.1504903225806451</v>
      </c>
      <c r="I100" s="13">
        <f t="shared" si="20"/>
        <v>7.5421032258064518</v>
      </c>
      <c r="J100" s="13"/>
      <c r="K100" s="14"/>
    </row>
    <row r="101" spans="2:11">
      <c r="B101" s="9">
        <v>43891</v>
      </c>
      <c r="C101" s="10">
        <f>YEAR(Tabla3[[#This Row],[Fecha]])</f>
        <v>2020</v>
      </c>
      <c r="D101" s="11" t="s">
        <v>25</v>
      </c>
      <c r="E101" s="12">
        <v>5.3693548387096781</v>
      </c>
      <c r="F101" s="13"/>
      <c r="G101" s="13">
        <v>1</v>
      </c>
      <c r="H101" s="13">
        <f t="shared" si="19"/>
        <v>1.1464838709677421</v>
      </c>
      <c r="I101" s="13">
        <f>SUM(E101:H101)</f>
        <v>7.5158387096774204</v>
      </c>
      <c r="J101" s="13"/>
      <c r="K101" s="14"/>
    </row>
    <row r="102" spans="2:11">
      <c r="B102" s="9">
        <v>43922</v>
      </c>
      <c r="C102" s="10">
        <f>YEAR(Tabla3[[#This Row],[Fecha]])</f>
        <v>2020</v>
      </c>
      <c r="D102" s="11" t="s">
        <v>18</v>
      </c>
      <c r="E102" s="12">
        <v>1.5130000000000001</v>
      </c>
      <c r="F102" s="13">
        <v>0</v>
      </c>
      <c r="G102" s="13">
        <v>0</v>
      </c>
      <c r="H102" s="13">
        <f>(E102+F102+G102)*0.18</f>
        <v>0.27234000000000003</v>
      </c>
      <c r="I102" s="13">
        <f>SUM(E102:H102)</f>
        <v>1.7853400000000001</v>
      </c>
      <c r="J102" s="13">
        <f t="shared" ref="J102:J107" si="21">+K102-I102</f>
        <v>2.1136599999999999</v>
      </c>
      <c r="K102" s="14">
        <v>3.899</v>
      </c>
    </row>
    <row r="103" spans="2:11">
      <c r="B103" s="9">
        <v>43922</v>
      </c>
      <c r="C103" s="10">
        <f>YEAR(Tabla3[[#This Row],[Fecha]])</f>
        <v>2020</v>
      </c>
      <c r="D103" s="11" t="s">
        <v>19</v>
      </c>
      <c r="E103" s="12">
        <v>6.8176736765013599</v>
      </c>
      <c r="F103" s="13">
        <f>+E103*8%</f>
        <v>0.54541389412010877</v>
      </c>
      <c r="G103" s="13">
        <v>1.1299999999999999</v>
      </c>
      <c r="H103" s="13">
        <f t="shared" ref="H103:H109" si="22">(E103+F103+G103)*0.18</f>
        <v>1.5287557627118644</v>
      </c>
      <c r="I103" s="13">
        <f t="shared" ref="I103:I108" si="23">SUM(E103:H103)</f>
        <v>10.021843333333333</v>
      </c>
      <c r="J103" s="13">
        <f>+K103-I103</f>
        <v>4.3381566666666664</v>
      </c>
      <c r="K103" s="15">
        <v>14.36</v>
      </c>
    </row>
    <row r="104" spans="2:11">
      <c r="B104" s="9">
        <v>43922</v>
      </c>
      <c r="C104" s="10">
        <f>YEAR(Tabla3[[#This Row],[Fecha]])</f>
        <v>2020</v>
      </c>
      <c r="D104" s="11" t="s">
        <v>20</v>
      </c>
      <c r="E104" s="12">
        <v>6.6433589663109425</v>
      </c>
      <c r="F104" s="13">
        <f>+E104*8%</f>
        <v>0.53146871730487544</v>
      </c>
      <c r="G104" s="13">
        <v>1.1299999999999999</v>
      </c>
      <c r="H104" s="13">
        <f t="shared" si="22"/>
        <v>1.494868983050847</v>
      </c>
      <c r="I104" s="13">
        <f>SUM(E104:H104)</f>
        <v>9.7996966666666641</v>
      </c>
      <c r="J104" s="13">
        <f>+K104-I104</f>
        <v>3.6103033333333361</v>
      </c>
      <c r="K104" s="15">
        <v>13.41</v>
      </c>
    </row>
    <row r="105" spans="2:11">
      <c r="B105" s="9">
        <v>43922</v>
      </c>
      <c r="C105" s="10">
        <f>YEAR(Tabla3[[#This Row],[Fecha]])</f>
        <v>2020</v>
      </c>
      <c r="D105" s="11" t="s">
        <v>21</v>
      </c>
      <c r="E105" s="12">
        <v>6.3196615400711433</v>
      </c>
      <c r="F105" s="13">
        <f>+E105*8%</f>
        <v>0.50557292320569147</v>
      </c>
      <c r="G105" s="13">
        <v>1.1599999999999999</v>
      </c>
      <c r="H105" s="13">
        <f t="shared" si="22"/>
        <v>1.4373422033898302</v>
      </c>
      <c r="I105" s="13">
        <f t="shared" si="23"/>
        <v>9.4225766666666644</v>
      </c>
      <c r="J105" s="13">
        <f t="shared" si="21"/>
        <v>2.357423333333335</v>
      </c>
      <c r="K105" s="16">
        <v>11.78</v>
      </c>
    </row>
    <row r="106" spans="2:11">
      <c r="B106" s="9">
        <v>43922</v>
      </c>
      <c r="C106" s="10">
        <f>YEAR(Tabla3[[#This Row],[Fecha]])</f>
        <v>2020</v>
      </c>
      <c r="D106" s="11" t="s">
        <v>22</v>
      </c>
      <c r="E106" s="12">
        <v>6.0490296087047506</v>
      </c>
      <c r="F106" s="13">
        <f>+E106*8%</f>
        <v>0.48392236869638006</v>
      </c>
      <c r="G106" s="13">
        <v>1.22</v>
      </c>
      <c r="H106" s="13">
        <f t="shared" si="22"/>
        <v>1.3955313559322033</v>
      </c>
      <c r="I106" s="13">
        <f t="shared" si="23"/>
        <v>9.1484833333333331</v>
      </c>
      <c r="J106" s="13">
        <f t="shared" si="21"/>
        <v>2.5515166666666662</v>
      </c>
      <c r="K106" s="15">
        <v>11.7</v>
      </c>
    </row>
    <row r="107" spans="2:11">
      <c r="B107" s="9">
        <v>43922</v>
      </c>
      <c r="C107" s="10">
        <f>YEAR(Tabla3[[#This Row],[Fecha]])</f>
        <v>2020</v>
      </c>
      <c r="D107" s="11" t="s">
        <v>23</v>
      </c>
      <c r="E107" s="12">
        <v>7.3860000000000001</v>
      </c>
      <c r="F107" s="13"/>
      <c r="G107" s="13">
        <v>1.49</v>
      </c>
      <c r="H107" s="13">
        <f>(E107+F107+G107)*0.18</f>
        <v>1.5976799999999998</v>
      </c>
      <c r="I107" s="13">
        <f>SUM(E107:H107)</f>
        <v>10.47368</v>
      </c>
      <c r="J107" s="13">
        <f t="shared" si="21"/>
        <v>2.0663199999999993</v>
      </c>
      <c r="K107" s="15">
        <v>12.54</v>
      </c>
    </row>
    <row r="108" spans="2:11">
      <c r="B108" s="9">
        <v>43922</v>
      </c>
      <c r="C108" s="10">
        <f>YEAR(Tabla3[[#This Row],[Fecha]])</f>
        <v>2020</v>
      </c>
      <c r="D108" s="11" t="s">
        <v>24</v>
      </c>
      <c r="E108" s="12">
        <v>5.0199999999999996</v>
      </c>
      <c r="F108" s="13"/>
      <c r="G108" s="13">
        <v>0.92</v>
      </c>
      <c r="H108" s="13">
        <f t="shared" si="22"/>
        <v>1.0691999999999999</v>
      </c>
      <c r="I108" s="13">
        <f t="shared" si="23"/>
        <v>7.0091999999999999</v>
      </c>
      <c r="J108" s="13"/>
      <c r="K108" s="17"/>
    </row>
    <row r="109" spans="2:11">
      <c r="B109" s="9">
        <v>43922</v>
      </c>
      <c r="C109" s="10">
        <f>YEAR(Tabla3[[#This Row],[Fecha]])</f>
        <v>2020</v>
      </c>
      <c r="D109" s="11" t="s">
        <v>25</v>
      </c>
      <c r="E109" s="12">
        <v>4.9000000000000012</v>
      </c>
      <c r="F109" s="13"/>
      <c r="G109" s="13">
        <v>1</v>
      </c>
      <c r="H109" s="13">
        <f t="shared" si="22"/>
        <v>1.0620000000000003</v>
      </c>
      <c r="I109" s="13">
        <f>SUM(E109:H109)</f>
        <v>6.9620000000000015</v>
      </c>
      <c r="J109" s="13"/>
      <c r="K109" s="14"/>
    </row>
    <row r="110" spans="2:11">
      <c r="B110" s="9">
        <v>43952</v>
      </c>
      <c r="C110" s="10">
        <f>YEAR(Tabla3[[#This Row],[Fecha]])</f>
        <v>2020</v>
      </c>
      <c r="D110" s="11" t="s">
        <v>18</v>
      </c>
      <c r="E110" s="12">
        <v>1.3948387096774195</v>
      </c>
      <c r="F110" s="13">
        <v>0</v>
      </c>
      <c r="G110" s="13">
        <v>0</v>
      </c>
      <c r="H110" s="13">
        <f>(E110+F110+G110)*0.18</f>
        <v>0.25107096774193549</v>
      </c>
      <c r="I110" s="13">
        <f>SUM(E110:H110)</f>
        <v>1.6459096774193549</v>
      </c>
      <c r="J110" s="13">
        <f t="shared" ref="J110:J115" si="24">+K110-I110</f>
        <v>2.061090322580645</v>
      </c>
      <c r="K110" s="18">
        <v>3.7069999999999999</v>
      </c>
    </row>
    <row r="111" spans="2:11">
      <c r="B111" s="9">
        <v>43952</v>
      </c>
      <c r="C111" s="10">
        <f>YEAR(Tabla3[[#This Row],[Fecha]])</f>
        <v>2020</v>
      </c>
      <c r="D111" s="11" t="s">
        <v>19</v>
      </c>
      <c r="E111" s="12">
        <v>6.7500000000000009</v>
      </c>
      <c r="F111" s="13">
        <f>+E111*8%</f>
        <v>0.54</v>
      </c>
      <c r="G111" s="13">
        <v>1.1299999999999999</v>
      </c>
      <c r="H111" s="13">
        <f t="shared" ref="H111:H117" si="25">(E111+F111+G111)*0.18</f>
        <v>1.5156000000000003</v>
      </c>
      <c r="I111" s="13">
        <f t="shared" ref="I111:I116" si="26">SUM(E111:H111)</f>
        <v>9.9356000000000027</v>
      </c>
      <c r="J111" s="13">
        <f>+K111-I111</f>
        <v>4.0643999999999973</v>
      </c>
      <c r="K111" s="18">
        <v>14</v>
      </c>
    </row>
    <row r="112" spans="2:11">
      <c r="B112" s="9">
        <v>43952</v>
      </c>
      <c r="C112" s="10">
        <f>YEAR(Tabla3[[#This Row],[Fecha]])</f>
        <v>2020</v>
      </c>
      <c r="D112" s="11" t="s">
        <v>20</v>
      </c>
      <c r="E112" s="12">
        <v>6.5800376647834256</v>
      </c>
      <c r="F112" s="13">
        <f>+E112*8%</f>
        <v>0.52640301318267402</v>
      </c>
      <c r="G112" s="13">
        <v>1.1299999999999999</v>
      </c>
      <c r="H112" s="13">
        <f t="shared" si="25"/>
        <v>1.4825593220338977</v>
      </c>
      <c r="I112" s="13">
        <f>SUM(E112:H112)</f>
        <v>9.7189999999999976</v>
      </c>
      <c r="J112" s="13">
        <f>+K112-I112</f>
        <v>3.3710000000000022</v>
      </c>
      <c r="K112" s="18">
        <v>13.09</v>
      </c>
    </row>
    <row r="113" spans="2:11">
      <c r="B113" s="9">
        <v>43952</v>
      </c>
      <c r="C113" s="10">
        <f>YEAR(Tabla3[[#This Row],[Fecha]])</f>
        <v>2020</v>
      </c>
      <c r="D113" s="11" t="s">
        <v>21</v>
      </c>
      <c r="E113" s="12">
        <v>6.2700094161958546</v>
      </c>
      <c r="F113" s="13">
        <f>+E113*8%</f>
        <v>0.50160075329566833</v>
      </c>
      <c r="G113" s="13">
        <v>1.1599999999999999</v>
      </c>
      <c r="H113" s="13">
        <f t="shared" si="25"/>
        <v>1.4276898305084742</v>
      </c>
      <c r="I113" s="13">
        <f t="shared" si="26"/>
        <v>9.3592999999999975</v>
      </c>
      <c r="J113" s="13">
        <f t="shared" si="24"/>
        <v>2.1407000000000025</v>
      </c>
      <c r="K113" s="18">
        <v>11.5</v>
      </c>
    </row>
    <row r="114" spans="2:11">
      <c r="B114" s="9">
        <v>43952</v>
      </c>
      <c r="C114" s="10">
        <f>YEAR(Tabla3[[#This Row],[Fecha]])</f>
        <v>2020</v>
      </c>
      <c r="D114" s="11" t="s">
        <v>22</v>
      </c>
      <c r="E114" s="12">
        <v>5.9900345260514758</v>
      </c>
      <c r="F114" s="13">
        <f>+E114*8%</f>
        <v>0.47920276208411805</v>
      </c>
      <c r="G114" s="13">
        <v>1.22</v>
      </c>
      <c r="H114" s="13">
        <f t="shared" si="25"/>
        <v>1.3840627118644069</v>
      </c>
      <c r="I114" s="13">
        <f t="shared" si="26"/>
        <v>9.0733000000000015</v>
      </c>
      <c r="J114" s="13">
        <f t="shared" si="24"/>
        <v>2.4666999999999977</v>
      </c>
      <c r="K114" s="18">
        <v>11.54</v>
      </c>
    </row>
    <row r="115" spans="2:11">
      <c r="B115" s="9">
        <v>43952</v>
      </c>
      <c r="C115" s="10">
        <f>YEAR(Tabla3[[#This Row],[Fecha]])</f>
        <v>2020</v>
      </c>
      <c r="D115" s="11" t="s">
        <v>23</v>
      </c>
      <c r="E115" s="12">
        <v>6.3958064516129038</v>
      </c>
      <c r="F115" s="13"/>
      <c r="G115" s="13">
        <v>1.49</v>
      </c>
      <c r="H115" s="13">
        <f>(E115+F115+G115)*0.18</f>
        <v>1.4194451612903227</v>
      </c>
      <c r="I115" s="13">
        <f>SUM(E115:H115)</f>
        <v>9.305251612903227</v>
      </c>
      <c r="J115" s="13">
        <f t="shared" si="24"/>
        <v>2.8047483870967724</v>
      </c>
      <c r="K115" s="18">
        <v>12.11</v>
      </c>
    </row>
    <row r="116" spans="2:11">
      <c r="B116" s="9">
        <v>43952</v>
      </c>
      <c r="C116" s="10">
        <f>YEAR(Tabla3[[#This Row],[Fecha]])</f>
        <v>2020</v>
      </c>
      <c r="D116" s="11" t="s">
        <v>24</v>
      </c>
      <c r="E116" s="12">
        <v>4.7987096774193558</v>
      </c>
      <c r="F116" s="13"/>
      <c r="G116" s="13">
        <v>0.92</v>
      </c>
      <c r="H116" s="13">
        <f t="shared" si="25"/>
        <v>1.0293677419354841</v>
      </c>
      <c r="I116" s="13">
        <f t="shared" si="26"/>
        <v>6.7480774193548401</v>
      </c>
      <c r="J116" s="13"/>
      <c r="K116" s="18"/>
    </row>
    <row r="117" spans="2:11">
      <c r="B117" s="9">
        <v>43952</v>
      </c>
      <c r="C117" s="10">
        <f>YEAR(Tabla3[[#This Row],[Fecha]])</f>
        <v>2020</v>
      </c>
      <c r="D117" s="11" t="s">
        <v>25</v>
      </c>
      <c r="E117" s="12">
        <v>4.7022580645161289</v>
      </c>
      <c r="F117" s="13"/>
      <c r="G117" s="13">
        <v>1</v>
      </c>
      <c r="H117" s="13">
        <f t="shared" si="25"/>
        <v>1.0264064516129032</v>
      </c>
      <c r="I117" s="13">
        <f>SUM(E117:H117)</f>
        <v>6.7286645161290322</v>
      </c>
      <c r="J117" s="13"/>
      <c r="K117" s="18"/>
    </row>
    <row r="118" spans="2:11">
      <c r="B118" s="9">
        <v>43983</v>
      </c>
      <c r="C118" s="10">
        <f>YEAR(Tabla3[[#This Row],[Fecha]])</f>
        <v>2020</v>
      </c>
      <c r="D118" s="11" t="s">
        <v>18</v>
      </c>
      <c r="E118" s="12">
        <v>1.6023333333333336</v>
      </c>
      <c r="F118" s="13">
        <v>0</v>
      </c>
      <c r="G118" s="13">
        <v>0</v>
      </c>
      <c r="H118" s="13">
        <f>(E118+F118+G118)*0.18</f>
        <v>0.28842000000000007</v>
      </c>
      <c r="I118" s="13">
        <f>SUM(E118:H118)</f>
        <v>1.8907533333333337</v>
      </c>
      <c r="J118" s="13">
        <f t="shared" ref="J118:J123" si="27">+K118-I118</f>
        <v>1.861246666666666</v>
      </c>
      <c r="K118" s="18">
        <v>3.7519999999999998</v>
      </c>
    </row>
    <row r="119" spans="2:11">
      <c r="B119" s="9">
        <v>43983</v>
      </c>
      <c r="C119" s="10">
        <f>YEAR(Tabla3[[#This Row],[Fecha]])</f>
        <v>2020</v>
      </c>
      <c r="D119" s="11" t="s">
        <v>19</v>
      </c>
      <c r="E119" s="12">
        <v>6.3916666666666666</v>
      </c>
      <c r="F119" s="13">
        <f>+E119*8%</f>
        <v>0.51133333333333331</v>
      </c>
      <c r="G119" s="13">
        <v>1.1299999999999999</v>
      </c>
      <c r="H119" s="13">
        <f t="shared" ref="H119:H125" si="28">(E119+F119+G119)*0.18</f>
        <v>1.4459399999999998</v>
      </c>
      <c r="I119" s="13">
        <f t="shared" ref="I119:I124" si="29">SUM(E119:H119)</f>
        <v>9.4789399999999997</v>
      </c>
      <c r="J119" s="13">
        <f>+K119-I119</f>
        <v>4.0110600000000005</v>
      </c>
      <c r="K119" s="18">
        <v>13.49</v>
      </c>
    </row>
    <row r="120" spans="2:11">
      <c r="B120" s="9">
        <v>43983</v>
      </c>
      <c r="C120" s="10">
        <f>YEAR(Tabla3[[#This Row],[Fecha]])</f>
        <v>2020</v>
      </c>
      <c r="D120" s="11" t="s">
        <v>20</v>
      </c>
      <c r="E120" s="12">
        <v>6.2217043314500948</v>
      </c>
      <c r="F120" s="13">
        <f>+E120*8%</f>
        <v>0.49773634651600762</v>
      </c>
      <c r="G120" s="13">
        <v>1.1299999999999999</v>
      </c>
      <c r="H120" s="13">
        <f t="shared" si="28"/>
        <v>1.4128993220338983</v>
      </c>
      <c r="I120" s="13">
        <f>SUM(E120:H120)</f>
        <v>9.26234</v>
      </c>
      <c r="J120" s="13">
        <f>+K120-I120</f>
        <v>3.2976600000000005</v>
      </c>
      <c r="K120" s="18">
        <v>12.56</v>
      </c>
    </row>
    <row r="121" spans="2:11">
      <c r="B121" s="9">
        <v>43983</v>
      </c>
      <c r="C121" s="10">
        <f>YEAR(Tabla3[[#This Row],[Fecha]])</f>
        <v>2020</v>
      </c>
      <c r="D121" s="11" t="s">
        <v>21</v>
      </c>
      <c r="E121" s="12">
        <v>5.8149639045825472</v>
      </c>
      <c r="F121" s="13">
        <f>+E121*8%</f>
        <v>0.46519711236660377</v>
      </c>
      <c r="G121" s="13">
        <v>1.1599999999999999</v>
      </c>
      <c r="H121" s="13">
        <f t="shared" si="28"/>
        <v>1.3392289830508473</v>
      </c>
      <c r="I121" s="13">
        <f t="shared" si="29"/>
        <v>8.7793899999999994</v>
      </c>
      <c r="J121" s="13">
        <f t="shared" si="27"/>
        <v>2.3506100000000014</v>
      </c>
      <c r="K121" s="18">
        <v>11.13</v>
      </c>
    </row>
    <row r="122" spans="2:11">
      <c r="B122" s="9">
        <v>43983</v>
      </c>
      <c r="C122" s="10">
        <f>YEAR(Tabla3[[#This Row],[Fecha]])</f>
        <v>2020</v>
      </c>
      <c r="D122" s="11" t="s">
        <v>22</v>
      </c>
      <c r="E122" s="12">
        <v>5.6317011927181415</v>
      </c>
      <c r="F122" s="13">
        <f>+E122*8%</f>
        <v>0.45053609541745132</v>
      </c>
      <c r="G122" s="13">
        <v>1.22</v>
      </c>
      <c r="H122" s="13">
        <f t="shared" si="28"/>
        <v>1.3144027118644066</v>
      </c>
      <c r="I122" s="13">
        <f t="shared" si="29"/>
        <v>8.6166399999999985</v>
      </c>
      <c r="J122" s="13">
        <f t="shared" si="27"/>
        <v>2.5033600000000007</v>
      </c>
      <c r="K122" s="18">
        <v>11.12</v>
      </c>
    </row>
    <row r="123" spans="2:11">
      <c r="B123" s="9">
        <v>43983</v>
      </c>
      <c r="C123" s="10">
        <f>YEAR(Tabla3[[#This Row],[Fecha]])</f>
        <v>2020</v>
      </c>
      <c r="D123" s="11" t="s">
        <v>23</v>
      </c>
      <c r="E123" s="12">
        <v>5.8516666666666675</v>
      </c>
      <c r="F123" s="13"/>
      <c r="G123" s="13">
        <v>1.49</v>
      </c>
      <c r="H123" s="13">
        <f>(E123+F123+G123)*0.18</f>
        <v>1.3215000000000001</v>
      </c>
      <c r="I123" s="13">
        <f>SUM(E123:H123)</f>
        <v>8.6631666666666671</v>
      </c>
      <c r="J123" s="13">
        <f t="shared" si="27"/>
        <v>2.7868333333333322</v>
      </c>
      <c r="K123" s="18">
        <v>11.45</v>
      </c>
    </row>
    <row r="124" spans="2:11">
      <c r="B124" s="9">
        <v>43983</v>
      </c>
      <c r="C124" s="10">
        <f>YEAR(Tabla3[[#This Row],[Fecha]])</f>
        <v>2020</v>
      </c>
      <c r="D124" s="11" t="s">
        <v>24</v>
      </c>
      <c r="E124" s="12">
        <v>4.4016666666666673</v>
      </c>
      <c r="F124" s="13"/>
      <c r="G124" s="13">
        <v>0.92</v>
      </c>
      <c r="H124" s="13">
        <f t="shared" si="28"/>
        <v>0.95790000000000008</v>
      </c>
      <c r="I124" s="13">
        <f t="shared" si="29"/>
        <v>6.2795666666666676</v>
      </c>
      <c r="J124" s="13"/>
      <c r="K124" s="18"/>
    </row>
    <row r="125" spans="2:11">
      <c r="B125" s="9">
        <v>43983</v>
      </c>
      <c r="C125" s="10">
        <f>YEAR(Tabla3[[#This Row],[Fecha]])</f>
        <v>2020</v>
      </c>
      <c r="D125" s="11" t="s">
        <v>25</v>
      </c>
      <c r="E125" s="12">
        <v>4.3116666666666674</v>
      </c>
      <c r="F125" s="13"/>
      <c r="G125" s="13">
        <v>1</v>
      </c>
      <c r="H125" s="13">
        <f t="shared" si="28"/>
        <v>0.95610000000000006</v>
      </c>
      <c r="I125" s="13">
        <f>SUM(E125:H125)</f>
        <v>6.2677666666666676</v>
      </c>
      <c r="J125" s="13"/>
      <c r="K125" s="18"/>
    </row>
    <row r="126" spans="2:11">
      <c r="B126" s="9">
        <v>44013</v>
      </c>
      <c r="C126" s="10">
        <f>YEAR(Tabla3[[#This Row],[Fecha]])</f>
        <v>2020</v>
      </c>
      <c r="D126" s="11" t="s">
        <v>18</v>
      </c>
      <c r="E126" s="12">
        <v>1.62</v>
      </c>
      <c r="F126" s="13">
        <v>0</v>
      </c>
      <c r="G126" s="13">
        <v>0</v>
      </c>
      <c r="H126" s="13">
        <f>(E126+F126+G126)*0.18</f>
        <v>0.29160000000000003</v>
      </c>
      <c r="I126" s="13">
        <f>SUM(E126:H126)</f>
        <v>1.9116000000000002</v>
      </c>
      <c r="J126" s="13">
        <f t="shared" ref="J126:J131" si="30">+K126-I126</f>
        <v>1.8894</v>
      </c>
      <c r="K126" s="18">
        <v>3.8010000000000002</v>
      </c>
    </row>
    <row r="127" spans="2:11">
      <c r="B127" s="9">
        <v>44013</v>
      </c>
      <c r="C127" s="10">
        <f>YEAR(Tabla3[[#This Row],[Fecha]])</f>
        <v>2020</v>
      </c>
      <c r="D127" s="11" t="s">
        <v>19</v>
      </c>
      <c r="E127" s="12">
        <v>6.3087195998623011</v>
      </c>
      <c r="F127" s="13">
        <f>+E127*8%</f>
        <v>0.50469756798898413</v>
      </c>
      <c r="G127" s="13">
        <v>1.1299999999999999</v>
      </c>
      <c r="H127" s="13">
        <f t="shared" ref="H127:H133" si="31">(E127+F127+G127)*0.18</f>
        <v>1.4298150902132312</v>
      </c>
      <c r="I127" s="13">
        <f t="shared" ref="I127:I132" si="32">SUM(E127:H127)</f>
        <v>9.3732322580645153</v>
      </c>
      <c r="J127" s="13">
        <f>+K127-I127</f>
        <v>3.5367677419354848</v>
      </c>
      <c r="K127" s="18">
        <v>12.91</v>
      </c>
    </row>
    <row r="128" spans="2:11">
      <c r="B128" s="9">
        <v>44013</v>
      </c>
      <c r="C128" s="10">
        <f>YEAR(Tabla3[[#This Row],[Fecha]])</f>
        <v>2020</v>
      </c>
      <c r="D128" s="11" t="s">
        <v>20</v>
      </c>
      <c r="E128" s="12">
        <v>6.1387218273494932</v>
      </c>
      <c r="F128" s="13">
        <f>+E128*8%</f>
        <v>0.49109774618795948</v>
      </c>
      <c r="G128" s="13">
        <v>1.1299999999999999</v>
      </c>
      <c r="H128" s="13">
        <f t="shared" si="31"/>
        <v>1.3967675232367414</v>
      </c>
      <c r="I128" s="13">
        <f>SUM(E128:H128)</f>
        <v>9.156587096774194</v>
      </c>
      <c r="J128" s="13">
        <f>+K128-I128</f>
        <v>2.9534129032258054</v>
      </c>
      <c r="K128" s="18">
        <v>12.11</v>
      </c>
    </row>
    <row r="129" spans="2:11">
      <c r="B129" s="9">
        <v>44013</v>
      </c>
      <c r="C129" s="10">
        <f>YEAR(Tabla3[[#This Row],[Fecha]])</f>
        <v>2020</v>
      </c>
      <c r="D129" s="11" t="s">
        <v>21</v>
      </c>
      <c r="E129" s="12">
        <v>5.7332179089970232</v>
      </c>
      <c r="F129" s="13">
        <f>+E129*8%</f>
        <v>0.45865743271976189</v>
      </c>
      <c r="G129" s="13">
        <v>1.1599999999999999</v>
      </c>
      <c r="H129" s="13">
        <f t="shared" si="31"/>
        <v>1.3233375615090213</v>
      </c>
      <c r="I129" s="13">
        <f t="shared" si="32"/>
        <v>8.6752129032258072</v>
      </c>
      <c r="J129" s="13">
        <f t="shared" si="30"/>
        <v>2.0347870967741937</v>
      </c>
      <c r="K129" s="18">
        <v>10.71</v>
      </c>
    </row>
    <row r="130" spans="2:11">
      <c r="B130" s="9">
        <v>44013</v>
      </c>
      <c r="C130" s="10">
        <f>YEAR(Tabla3[[#This Row],[Fecha]])</f>
        <v>2020</v>
      </c>
      <c r="D130" s="11" t="s">
        <v>22</v>
      </c>
      <c r="E130" s="12">
        <v>5.5487186886175399</v>
      </c>
      <c r="F130" s="13">
        <f>+E130*8%</f>
        <v>0.44389749508940318</v>
      </c>
      <c r="G130" s="13">
        <v>1.22</v>
      </c>
      <c r="H130" s="13">
        <f t="shared" si="31"/>
        <v>1.2982709130672496</v>
      </c>
      <c r="I130" s="13">
        <f t="shared" si="32"/>
        <v>8.5108870967741925</v>
      </c>
      <c r="J130" s="13">
        <f t="shared" si="30"/>
        <v>2.1991129032258083</v>
      </c>
      <c r="K130" s="18">
        <v>10.71</v>
      </c>
    </row>
    <row r="131" spans="2:11">
      <c r="B131" s="9">
        <v>44013</v>
      </c>
      <c r="C131" s="10">
        <f>YEAR(Tabla3[[#This Row],[Fecha]])</f>
        <v>2020</v>
      </c>
      <c r="D131" s="11" t="s">
        <v>23</v>
      </c>
      <c r="E131" s="12">
        <v>6.120645161290323</v>
      </c>
      <c r="F131" s="13"/>
      <c r="G131" s="13">
        <v>1.49</v>
      </c>
      <c r="H131" s="13">
        <f>(E131+F131+G131)*0.18</f>
        <v>1.3699161290322581</v>
      </c>
      <c r="I131" s="13">
        <f>SUM(E131:H131)</f>
        <v>8.9805612903225818</v>
      </c>
      <c r="J131" s="13">
        <f t="shared" si="30"/>
        <v>2.0594387096774174</v>
      </c>
      <c r="K131" s="18">
        <v>11.04</v>
      </c>
    </row>
    <row r="132" spans="2:11">
      <c r="B132" s="9">
        <v>44013</v>
      </c>
      <c r="C132" s="10">
        <f>YEAR(Tabla3[[#This Row],[Fecha]])</f>
        <v>2020</v>
      </c>
      <c r="D132" s="11" t="s">
        <v>24</v>
      </c>
      <c r="E132" s="12">
        <v>4.3977419354838716</v>
      </c>
      <c r="F132" s="13"/>
      <c r="G132" s="13">
        <v>0.92</v>
      </c>
      <c r="H132" s="13">
        <f t="shared" si="31"/>
        <v>0.9571935483870968</v>
      </c>
      <c r="I132" s="13">
        <f t="shared" si="32"/>
        <v>6.2749354838709683</v>
      </c>
      <c r="J132" s="13"/>
      <c r="K132" s="18"/>
    </row>
    <row r="133" spans="2:11">
      <c r="B133" s="9">
        <v>44013</v>
      </c>
      <c r="C133" s="10">
        <f>YEAR(Tabla3[[#This Row],[Fecha]])</f>
        <v>2020</v>
      </c>
      <c r="D133" s="11" t="s">
        <v>25</v>
      </c>
      <c r="E133" s="12">
        <v>4.3258064516129027</v>
      </c>
      <c r="F133" s="13"/>
      <c r="G133" s="13">
        <v>1</v>
      </c>
      <c r="H133" s="13">
        <f t="shared" si="31"/>
        <v>0.9586451612903224</v>
      </c>
      <c r="I133" s="13">
        <f>SUM(E133:H133)</f>
        <v>6.2844516129032248</v>
      </c>
      <c r="J133" s="13"/>
      <c r="K133" s="18"/>
    </row>
    <row r="134" spans="2:11">
      <c r="B134" s="9">
        <v>44044</v>
      </c>
      <c r="C134" s="10">
        <f>YEAR(Tabla3[[#This Row],[Fecha]])</f>
        <v>2020</v>
      </c>
      <c r="D134" s="11" t="s">
        <v>18</v>
      </c>
      <c r="E134" s="12">
        <v>1.6464516129032261</v>
      </c>
      <c r="F134" s="13">
        <v>0</v>
      </c>
      <c r="G134" s="13">
        <v>0</v>
      </c>
      <c r="H134" s="13">
        <f>(E134+F134+G134)*0.18</f>
        <v>0.29636129032258068</v>
      </c>
      <c r="I134" s="13">
        <f>SUM(E134:H134)</f>
        <v>1.9428129032258068</v>
      </c>
      <c r="J134" s="13">
        <f t="shared" ref="J134:J139" si="33">+K134-I134</f>
        <v>1.8581870967741934</v>
      </c>
      <c r="K134" s="18">
        <v>3.8010000000000002</v>
      </c>
    </row>
    <row r="135" spans="2:11">
      <c r="B135" s="9">
        <v>44044</v>
      </c>
      <c r="C135" s="10">
        <f>YEAR(Tabla3[[#This Row],[Fecha]])</f>
        <v>2020</v>
      </c>
      <c r="D135" s="11" t="s">
        <v>19</v>
      </c>
      <c r="E135" s="12">
        <v>6.5200043537249668</v>
      </c>
      <c r="F135" s="13">
        <f>+E135*8%</f>
        <v>0.5216003482979974</v>
      </c>
      <c r="G135" s="13">
        <v>1.1299999999999999</v>
      </c>
      <c r="H135" s="13">
        <f t="shared" ref="H135:H141" si="34">(E135+F135+G135)*0.18</f>
        <v>1.4708888463641336</v>
      </c>
      <c r="I135" s="13">
        <f t="shared" ref="I135:I140" si="35">SUM(E135:H135)</f>
        <v>9.6424935483870975</v>
      </c>
      <c r="J135" s="13">
        <f>+K135-I135</f>
        <v>3.0975064516129027</v>
      </c>
      <c r="K135" s="18">
        <v>12.74</v>
      </c>
    </row>
    <row r="136" spans="2:11">
      <c r="B136" s="9">
        <v>44044</v>
      </c>
      <c r="C136" s="10">
        <f>YEAR(Tabla3[[#This Row],[Fecha]])</f>
        <v>2020</v>
      </c>
      <c r="D136" s="11" t="s">
        <v>20</v>
      </c>
      <c r="E136" s="12">
        <v>6.3599897738088007</v>
      </c>
      <c r="F136" s="13">
        <f>+E136*8%</f>
        <v>0.50879918190470408</v>
      </c>
      <c r="G136" s="13">
        <v>1.1299999999999999</v>
      </c>
      <c r="H136" s="13">
        <f t="shared" si="34"/>
        <v>1.4397820120284308</v>
      </c>
      <c r="I136" s="13">
        <f>SUM(E136:H136)</f>
        <v>9.4385709677419349</v>
      </c>
      <c r="J136" s="13">
        <f>+K136-I136</f>
        <v>2.4414290322580658</v>
      </c>
      <c r="K136" s="18">
        <v>11.88</v>
      </c>
    </row>
    <row r="137" spans="2:11">
      <c r="B137" s="9">
        <v>44044</v>
      </c>
      <c r="C137" s="10">
        <f>YEAR(Tabla3[[#This Row],[Fecha]])</f>
        <v>2020</v>
      </c>
      <c r="D137" s="11" t="s">
        <v>21</v>
      </c>
      <c r="E137" s="12">
        <v>5.970020047384728</v>
      </c>
      <c r="F137" s="13">
        <f>+E137*8%</f>
        <v>0.47760160379077826</v>
      </c>
      <c r="G137" s="13">
        <v>1.1599999999999999</v>
      </c>
      <c r="H137" s="13">
        <f t="shared" si="34"/>
        <v>1.3693718972115911</v>
      </c>
      <c r="I137" s="13">
        <f t="shared" si="35"/>
        <v>8.9769935483870977</v>
      </c>
      <c r="J137" s="13">
        <f t="shared" si="33"/>
        <v>1.6230064516129019</v>
      </c>
      <c r="K137" s="18">
        <v>10.6</v>
      </c>
    </row>
    <row r="138" spans="2:11">
      <c r="B138" s="9">
        <v>44044</v>
      </c>
      <c r="C138" s="10">
        <f>YEAR(Tabla3[[#This Row],[Fecha]])</f>
        <v>2020</v>
      </c>
      <c r="D138" s="11" t="s">
        <v>22</v>
      </c>
      <c r="E138" s="12">
        <v>5.7777271530688701</v>
      </c>
      <c r="F138" s="13">
        <f>+E138*8%</f>
        <v>0.4622181722455096</v>
      </c>
      <c r="G138" s="13">
        <v>1.22</v>
      </c>
      <c r="H138" s="13">
        <f t="shared" si="34"/>
        <v>1.3427901585565882</v>
      </c>
      <c r="I138" s="13">
        <f t="shared" si="35"/>
        <v>8.8027354838709684</v>
      </c>
      <c r="J138" s="13">
        <f t="shared" si="33"/>
        <v>1.6972645161290316</v>
      </c>
      <c r="K138" s="18">
        <v>10.5</v>
      </c>
    </row>
    <row r="139" spans="2:11">
      <c r="B139" s="9">
        <v>44044</v>
      </c>
      <c r="C139" s="10">
        <f>YEAR(Tabla3[[#This Row],[Fecha]])</f>
        <v>2020</v>
      </c>
      <c r="D139" s="11" t="s">
        <v>23</v>
      </c>
      <c r="E139" s="12">
        <v>6.5061290322580643</v>
      </c>
      <c r="F139" s="13"/>
      <c r="G139" s="13">
        <v>1.49</v>
      </c>
      <c r="H139" s="13">
        <f>(E139+F139+G139)*0.18</f>
        <v>1.4393032258064515</v>
      </c>
      <c r="I139" s="13">
        <f>SUM(E139:H139)</f>
        <v>9.435432258064516</v>
      </c>
      <c r="J139" s="13">
        <f t="shared" si="33"/>
        <v>1.6245677419354845</v>
      </c>
      <c r="K139" s="18">
        <v>11.06</v>
      </c>
    </row>
    <row r="140" spans="2:11">
      <c r="B140" s="9">
        <v>44044</v>
      </c>
      <c r="C140" s="10">
        <f>YEAR(Tabla3[[#This Row],[Fecha]])</f>
        <v>2020</v>
      </c>
      <c r="D140" s="11" t="s">
        <v>24</v>
      </c>
      <c r="E140" s="12">
        <v>4.8983870967741945</v>
      </c>
      <c r="F140" s="13"/>
      <c r="G140" s="13">
        <v>0.92</v>
      </c>
      <c r="H140" s="13">
        <f t="shared" si="34"/>
        <v>1.0473096774193549</v>
      </c>
      <c r="I140" s="13">
        <f t="shared" si="35"/>
        <v>6.8656967741935491</v>
      </c>
      <c r="J140" s="13"/>
      <c r="K140" s="18"/>
    </row>
    <row r="141" spans="2:11">
      <c r="B141" s="9">
        <v>44044</v>
      </c>
      <c r="C141" s="10">
        <f>YEAR(Tabla3[[#This Row],[Fecha]])</f>
        <v>2020</v>
      </c>
      <c r="D141" s="11" t="s">
        <v>25</v>
      </c>
      <c r="E141" s="12">
        <v>4.838064516129033</v>
      </c>
      <c r="F141" s="13"/>
      <c r="G141" s="13">
        <v>1</v>
      </c>
      <c r="H141" s="13">
        <f t="shared" si="34"/>
        <v>1.0508516129032259</v>
      </c>
      <c r="I141" s="13">
        <f>SUM(E141:H141)</f>
        <v>6.8889161290322587</v>
      </c>
      <c r="J141" s="13"/>
      <c r="K141" s="18"/>
    </row>
    <row r="142" spans="2:11">
      <c r="B142" s="9">
        <v>44075</v>
      </c>
      <c r="C142" s="10">
        <f>YEAR(Tabla3[[#This Row],[Fecha]])</f>
        <v>2020</v>
      </c>
      <c r="D142" s="11" t="s">
        <v>18</v>
      </c>
      <c r="E142" s="12">
        <v>1.6960000000000004</v>
      </c>
      <c r="F142" s="13">
        <v>0</v>
      </c>
      <c r="G142" s="13">
        <v>0</v>
      </c>
      <c r="H142" s="13">
        <f>(E142+F142+G142)*0.18</f>
        <v>0.30528000000000005</v>
      </c>
      <c r="I142" s="13">
        <f>SUM(E142:H142)</f>
        <v>2.0012800000000004</v>
      </c>
      <c r="J142" s="13">
        <f t="shared" ref="J142:J147" si="36">+K142-I142</f>
        <v>1.8547199999999995</v>
      </c>
      <c r="K142" s="18">
        <v>3.8559999999999999</v>
      </c>
    </row>
    <row r="143" spans="2:11">
      <c r="B143" s="9">
        <v>44075</v>
      </c>
      <c r="C143" s="10">
        <f>YEAR(Tabla3[[#This Row],[Fecha]])</f>
        <v>2020</v>
      </c>
      <c r="D143" s="11" t="s">
        <v>19</v>
      </c>
      <c r="E143" s="12">
        <v>7.0249764595103583</v>
      </c>
      <c r="F143" s="13">
        <f>+E143*8%</f>
        <v>0.56199811676082867</v>
      </c>
      <c r="G143" s="13">
        <v>1.1299999999999999</v>
      </c>
      <c r="H143" s="13">
        <f t="shared" ref="H143:H149" si="37">(E143+F143+G143)*0.18</f>
        <v>1.5690554237288137</v>
      </c>
      <c r="I143" s="13">
        <f t="shared" ref="I143:I148" si="38">SUM(E143:H143)</f>
        <v>10.286030000000002</v>
      </c>
      <c r="J143" s="13">
        <f>+K143-I143</f>
        <v>2.8139699999999976</v>
      </c>
      <c r="K143" s="18">
        <v>13.1</v>
      </c>
    </row>
    <row r="144" spans="2:11">
      <c r="B144" s="9">
        <v>44075</v>
      </c>
      <c r="C144" s="10">
        <f>YEAR(Tabla3[[#This Row],[Fecha]])</f>
        <v>2020</v>
      </c>
      <c r="D144" s="11" t="s">
        <v>20</v>
      </c>
      <c r="E144" s="12">
        <v>6.8606612261979496</v>
      </c>
      <c r="F144" s="13">
        <f>+E144*8%</f>
        <v>0.54885289809583593</v>
      </c>
      <c r="G144" s="13">
        <v>1.1299999999999999</v>
      </c>
      <c r="H144" s="13">
        <f t="shared" si="37"/>
        <v>1.5371125423728811</v>
      </c>
      <c r="I144" s="13">
        <f>SUM(E144:H144)</f>
        <v>10.076626666666666</v>
      </c>
      <c r="J144" s="13">
        <f>+K144-I144</f>
        <v>2.2033733333333334</v>
      </c>
      <c r="K144" s="18">
        <v>12.28</v>
      </c>
    </row>
    <row r="145" spans="2:11">
      <c r="B145" s="9">
        <v>44075</v>
      </c>
      <c r="C145" s="10">
        <f>YEAR(Tabla3[[#This Row],[Fecha]])</f>
        <v>2020</v>
      </c>
      <c r="D145" s="11" t="s">
        <v>21</v>
      </c>
      <c r="E145" s="12">
        <v>6.4663214061519145</v>
      </c>
      <c r="F145" s="13">
        <f>+E145*8%</f>
        <v>0.51730571249215318</v>
      </c>
      <c r="G145" s="13">
        <v>1.1599999999999999</v>
      </c>
      <c r="H145" s="13">
        <f t="shared" si="37"/>
        <v>1.4658528813559322</v>
      </c>
      <c r="I145" s="13">
        <f t="shared" si="38"/>
        <v>9.6094799999999996</v>
      </c>
      <c r="J145" s="13">
        <f t="shared" si="36"/>
        <v>1.3005200000000006</v>
      </c>
      <c r="K145" s="18">
        <v>10.91</v>
      </c>
    </row>
    <row r="146" spans="2:11">
      <c r="B146" s="9">
        <v>44075</v>
      </c>
      <c r="C146" s="10">
        <f>YEAR(Tabla3[[#This Row],[Fecha]])</f>
        <v>2020</v>
      </c>
      <c r="D146" s="11" t="s">
        <v>22</v>
      </c>
      <c r="E146" s="12">
        <v>6.2766661435446736</v>
      </c>
      <c r="F146" s="13">
        <f>+E146*8%</f>
        <v>0.50213329148357388</v>
      </c>
      <c r="G146" s="13">
        <v>1.22</v>
      </c>
      <c r="H146" s="13">
        <f t="shared" si="37"/>
        <v>1.4397838983050844</v>
      </c>
      <c r="I146" s="13">
        <f t="shared" si="38"/>
        <v>9.438583333333332</v>
      </c>
      <c r="J146" s="13">
        <f t="shared" si="36"/>
        <v>1.2514166666666675</v>
      </c>
      <c r="K146" s="18">
        <v>10.69</v>
      </c>
    </row>
    <row r="147" spans="2:11">
      <c r="B147" s="9">
        <v>44075</v>
      </c>
      <c r="C147" s="10">
        <f>YEAR(Tabla3[[#This Row],[Fecha]])</f>
        <v>2020</v>
      </c>
      <c r="D147" s="11" t="s">
        <v>23</v>
      </c>
      <c r="E147" s="12">
        <v>6.5243333333333338</v>
      </c>
      <c r="F147" s="13"/>
      <c r="G147" s="13">
        <v>1.49</v>
      </c>
      <c r="H147" s="13">
        <f>(E147+F147+G147)*0.18</f>
        <v>1.44258</v>
      </c>
      <c r="I147" s="13">
        <f>SUM(E147:H147)</f>
        <v>9.4569133333333326</v>
      </c>
      <c r="J147" s="13">
        <f t="shared" si="36"/>
        <v>1.6730866666666682</v>
      </c>
      <c r="K147" s="18">
        <v>11.13</v>
      </c>
    </row>
    <row r="148" spans="2:11">
      <c r="B148" s="9">
        <v>44075</v>
      </c>
      <c r="C148" s="10">
        <f>YEAR(Tabla3[[#This Row],[Fecha]])</f>
        <v>2020</v>
      </c>
      <c r="D148" s="11" t="s">
        <v>24</v>
      </c>
      <c r="E148" s="12">
        <v>5.0533333333333328</v>
      </c>
      <c r="F148" s="13"/>
      <c r="G148" s="13">
        <v>0.92</v>
      </c>
      <c r="H148" s="13">
        <f t="shared" si="37"/>
        <v>1.0751999999999999</v>
      </c>
      <c r="I148" s="13">
        <f t="shared" si="38"/>
        <v>7.0485333333333324</v>
      </c>
      <c r="J148" s="13"/>
      <c r="K148" s="18"/>
    </row>
    <row r="149" spans="2:11">
      <c r="B149" s="9">
        <v>44075</v>
      </c>
      <c r="C149" s="10">
        <f>YEAR(Tabla3[[#This Row],[Fecha]])</f>
        <v>2020</v>
      </c>
      <c r="D149" s="11" t="s">
        <v>25</v>
      </c>
      <c r="E149" s="12">
        <v>5.0133333333333345</v>
      </c>
      <c r="F149" s="13"/>
      <c r="G149" s="13">
        <v>1</v>
      </c>
      <c r="H149" s="13">
        <f t="shared" si="37"/>
        <v>1.0824000000000003</v>
      </c>
      <c r="I149" s="13">
        <f>SUM(E149:H149)</f>
        <v>7.0957333333333352</v>
      </c>
      <c r="J149" s="13"/>
      <c r="K149" s="18"/>
    </row>
    <row r="150" spans="2:11">
      <c r="B150" s="9">
        <v>44105</v>
      </c>
      <c r="C150" s="10">
        <f>YEAR(Tabla3[[#This Row],[Fecha]])</f>
        <v>2020</v>
      </c>
      <c r="D150" s="11" t="s">
        <v>18</v>
      </c>
      <c r="E150" s="12">
        <v>1.7196774193548385</v>
      </c>
      <c r="F150" s="13">
        <v>0</v>
      </c>
      <c r="G150" s="13">
        <v>0</v>
      </c>
      <c r="H150" s="13">
        <f>(E150+F150+G150)*0.18</f>
        <v>0.30954193548387093</v>
      </c>
      <c r="I150" s="13">
        <f>SUM(E150:H150)</f>
        <v>2.0292193548387094</v>
      </c>
      <c r="J150" s="13">
        <f t="shared" ref="J150:J155" si="39">+K150-I150</f>
        <v>1.8267806451612905</v>
      </c>
      <c r="K150" s="18">
        <v>3.8559999999999999</v>
      </c>
    </row>
    <row r="151" spans="2:11">
      <c r="B151" s="9">
        <v>44105</v>
      </c>
      <c r="C151" s="10">
        <f>YEAR(Tabla3[[#This Row],[Fecha]])</f>
        <v>2020</v>
      </c>
      <c r="D151" s="11" t="s">
        <v>19</v>
      </c>
      <c r="E151" s="12">
        <v>6.8928806471862787</v>
      </c>
      <c r="F151" s="13">
        <f>+E151*8%</f>
        <v>0.55143045177490235</v>
      </c>
      <c r="G151" s="13">
        <v>1.1299999999999999</v>
      </c>
      <c r="H151" s="13">
        <f t="shared" ref="H151:H157" si="40">(E151+F151+G151)*0.18</f>
        <v>1.5433759978130128</v>
      </c>
      <c r="I151" s="13">
        <f t="shared" ref="I151:I156" si="41">SUM(E151:H151)</f>
        <v>10.117687096774194</v>
      </c>
      <c r="J151" s="13">
        <f>+K151-I151</f>
        <v>2.9423129032258064</v>
      </c>
      <c r="K151" s="18">
        <v>13.06</v>
      </c>
    </row>
    <row r="152" spans="2:11">
      <c r="B152" s="9">
        <v>44105</v>
      </c>
      <c r="C152" s="10">
        <f>YEAR(Tabla3[[#This Row],[Fecha]])</f>
        <v>2020</v>
      </c>
      <c r="D152" s="11" t="s">
        <v>20</v>
      </c>
      <c r="E152" s="12">
        <v>6.7229005933215884</v>
      </c>
      <c r="F152" s="13">
        <f>+E152*8%</f>
        <v>0.5378320474657271</v>
      </c>
      <c r="G152" s="13">
        <v>1.1299999999999999</v>
      </c>
      <c r="H152" s="13">
        <f t="shared" si="40"/>
        <v>1.510331875341717</v>
      </c>
      <c r="I152" s="13">
        <f>SUM(E152:H152)</f>
        <v>9.9010645161290327</v>
      </c>
      <c r="J152" s="13">
        <f>+K152-I152</f>
        <v>2.3589354838709671</v>
      </c>
      <c r="K152" s="18">
        <v>12.26</v>
      </c>
    </row>
    <row r="153" spans="2:11">
      <c r="B153" s="9">
        <v>44105</v>
      </c>
      <c r="C153" s="10">
        <f>YEAR(Tabla3[[#This Row],[Fecha]])</f>
        <v>2020</v>
      </c>
      <c r="D153" s="11" t="s">
        <v>21</v>
      </c>
      <c r="E153" s="12">
        <v>6.3280708948423543</v>
      </c>
      <c r="F153" s="13">
        <f>+E153*8%</f>
        <v>0.50624567158738831</v>
      </c>
      <c r="G153" s="13">
        <v>1.1599999999999999</v>
      </c>
      <c r="H153" s="13">
        <f t="shared" si="40"/>
        <v>1.4389769819573537</v>
      </c>
      <c r="I153" s="13">
        <f t="shared" si="41"/>
        <v>9.4332935483870965</v>
      </c>
      <c r="J153" s="13">
        <f t="shared" si="39"/>
        <v>1.3767064516129039</v>
      </c>
      <c r="K153" s="18">
        <v>10.81</v>
      </c>
    </row>
    <row r="154" spans="2:11">
      <c r="B154" s="9">
        <v>44105</v>
      </c>
      <c r="C154" s="10">
        <f>YEAR(Tabla3[[#This Row],[Fecha]])</f>
        <v>2020</v>
      </c>
      <c r="D154" s="11" t="s">
        <v>22</v>
      </c>
      <c r="E154" s="12">
        <v>6.1180720085859512</v>
      </c>
      <c r="F154" s="13">
        <f>+E154*8%</f>
        <v>0.48944576068687612</v>
      </c>
      <c r="G154" s="13">
        <v>1.22</v>
      </c>
      <c r="H154" s="13">
        <f t="shared" si="40"/>
        <v>1.4089531984691088</v>
      </c>
      <c r="I154" s="13">
        <f t="shared" si="41"/>
        <v>9.2364709677419352</v>
      </c>
      <c r="J154" s="13">
        <f t="shared" si="39"/>
        <v>1.383529032258064</v>
      </c>
      <c r="K154" s="18">
        <v>10.62</v>
      </c>
    </row>
    <row r="155" spans="2:11">
      <c r="B155" s="9">
        <v>44105</v>
      </c>
      <c r="C155" s="10">
        <f>YEAR(Tabla3[[#This Row],[Fecha]])</f>
        <v>2020</v>
      </c>
      <c r="D155" s="11" t="s">
        <v>23</v>
      </c>
      <c r="E155" s="12">
        <v>6.3490322580645175</v>
      </c>
      <c r="F155" s="13"/>
      <c r="G155" s="13">
        <v>1.49</v>
      </c>
      <c r="H155" s="13">
        <f>(E155+F155+G155)*0.18</f>
        <v>1.4110258064516132</v>
      </c>
      <c r="I155" s="13">
        <f>SUM(E155:H155)</f>
        <v>9.2500580645161303</v>
      </c>
      <c r="J155" s="13">
        <f t="shared" si="39"/>
        <v>1.7399419354838699</v>
      </c>
      <c r="K155" s="18">
        <v>10.99</v>
      </c>
    </row>
    <row r="156" spans="2:11">
      <c r="B156" s="9">
        <v>44105</v>
      </c>
      <c r="C156" s="10">
        <f>YEAR(Tabla3[[#This Row],[Fecha]])</f>
        <v>2020</v>
      </c>
      <c r="D156" s="11" t="s">
        <v>24</v>
      </c>
      <c r="E156" s="12">
        <v>4.9216129032258058</v>
      </c>
      <c r="F156" s="13"/>
      <c r="G156" s="13">
        <v>0.92</v>
      </c>
      <c r="H156" s="13">
        <f t="shared" si="40"/>
        <v>1.0514903225806449</v>
      </c>
      <c r="I156" s="13">
        <f t="shared" si="41"/>
        <v>6.8931032258064509</v>
      </c>
      <c r="J156" s="13"/>
      <c r="K156" s="18"/>
    </row>
    <row r="157" spans="2:11">
      <c r="B157" s="9">
        <v>44105</v>
      </c>
      <c r="C157" s="10">
        <f>YEAR(Tabla3[[#This Row],[Fecha]])</f>
        <v>2020</v>
      </c>
      <c r="D157" s="11" t="s">
        <v>25</v>
      </c>
      <c r="E157" s="12">
        <v>4.8845161290322574</v>
      </c>
      <c r="F157" s="13"/>
      <c r="G157" s="13">
        <v>1</v>
      </c>
      <c r="H157" s="13">
        <f t="shared" si="40"/>
        <v>1.0592129032258062</v>
      </c>
      <c r="I157" s="13">
        <f>SUM(E157:H157)</f>
        <v>6.943729032258064</v>
      </c>
      <c r="J157" s="13"/>
      <c r="K157" s="18"/>
    </row>
    <row r="158" spans="2:11">
      <c r="B158" s="9">
        <v>44136</v>
      </c>
      <c r="C158" s="10">
        <f>YEAR(Tabla3[[#This Row],[Fecha]])</f>
        <v>2020</v>
      </c>
      <c r="D158" s="11" t="s">
        <v>18</v>
      </c>
      <c r="E158" s="12">
        <v>1.8233333333333335</v>
      </c>
      <c r="F158" s="13">
        <v>0</v>
      </c>
      <c r="G158" s="13">
        <v>0</v>
      </c>
      <c r="H158" s="13">
        <f>(E158+F158+G158)*0.18</f>
        <v>0.32819999999999999</v>
      </c>
      <c r="I158" s="13">
        <f>SUM(E158:H158)</f>
        <v>2.1515333333333335</v>
      </c>
      <c r="J158" s="13">
        <f t="shared" ref="J158:J163" si="42">+K158-I158</f>
        <v>1.7324666666666664</v>
      </c>
      <c r="K158" s="18">
        <v>3.8839999999999999</v>
      </c>
    </row>
    <row r="159" spans="2:11">
      <c r="B159" s="9">
        <v>44136</v>
      </c>
      <c r="C159" s="10">
        <f>YEAR(Tabla3[[#This Row],[Fecha]])</f>
        <v>2020</v>
      </c>
      <c r="D159" s="11" t="s">
        <v>19</v>
      </c>
      <c r="E159" s="12">
        <v>6.7193398200460344</v>
      </c>
      <c r="F159" s="13">
        <f>+E159*8%</f>
        <v>0.53754718560368275</v>
      </c>
      <c r="G159" s="13">
        <v>1.1299999999999999</v>
      </c>
      <c r="H159" s="13">
        <f t="shared" ref="H159:H165" si="43">(E159+F159+G159)*0.18</f>
        <v>1.5096396610169489</v>
      </c>
      <c r="I159" s="13">
        <f t="shared" ref="I159:I164" si="44">SUM(E159:H159)</f>
        <v>9.8965266666666665</v>
      </c>
      <c r="J159" s="13">
        <f>+K159-I159</f>
        <v>3.1334733333333329</v>
      </c>
      <c r="K159" s="18">
        <v>13.03</v>
      </c>
    </row>
    <row r="160" spans="2:11">
      <c r="B160" s="9">
        <v>44136</v>
      </c>
      <c r="C160" s="10">
        <f>YEAR(Tabla3[[#This Row],[Fecha]])</f>
        <v>2020</v>
      </c>
      <c r="D160" s="11" t="s">
        <v>20</v>
      </c>
      <c r="E160" s="12">
        <v>6.5503269512450304</v>
      </c>
      <c r="F160" s="13">
        <f>+E160*8%</f>
        <v>0.52402615609960246</v>
      </c>
      <c r="G160" s="13">
        <v>1.1299999999999999</v>
      </c>
      <c r="H160" s="13">
        <f t="shared" si="43"/>
        <v>1.476783559322034</v>
      </c>
      <c r="I160" s="13">
        <f>SUM(E160:H160)</f>
        <v>9.6811366666666672</v>
      </c>
      <c r="J160" s="13">
        <f>+K160-I160</f>
        <v>2.558863333333333</v>
      </c>
      <c r="K160" s="18">
        <v>12.24</v>
      </c>
    </row>
    <row r="161" spans="2:11">
      <c r="B161" s="9">
        <v>44136</v>
      </c>
      <c r="C161" s="10">
        <f>YEAR(Tabla3[[#This Row],[Fecha]])</f>
        <v>2020</v>
      </c>
      <c r="D161" s="11" t="s">
        <v>21</v>
      </c>
      <c r="E161" s="12">
        <v>6.3056654111738855</v>
      </c>
      <c r="F161" s="13">
        <f>+E161*8%</f>
        <v>0.50445323289391086</v>
      </c>
      <c r="G161" s="13">
        <v>1.1599999999999999</v>
      </c>
      <c r="H161" s="13">
        <f t="shared" si="43"/>
        <v>1.4346213559322034</v>
      </c>
      <c r="I161" s="13">
        <f t="shared" si="44"/>
        <v>9.4047400000000003</v>
      </c>
      <c r="J161" s="13">
        <f t="shared" si="42"/>
        <v>1.3652599999999993</v>
      </c>
      <c r="K161" s="18">
        <v>10.77</v>
      </c>
    </row>
    <row r="162" spans="2:11">
      <c r="B162" s="9">
        <v>44136</v>
      </c>
      <c r="C162" s="10">
        <f>YEAR(Tabla3[[#This Row],[Fecha]])</f>
        <v>2020</v>
      </c>
      <c r="D162" s="11" t="s">
        <v>22</v>
      </c>
      <c r="E162" s="12">
        <v>6.1076715840133922</v>
      </c>
      <c r="F162" s="13">
        <f>+E162*8%</f>
        <v>0.4886137267210714</v>
      </c>
      <c r="G162" s="13">
        <v>1.22</v>
      </c>
      <c r="H162" s="13">
        <f t="shared" si="43"/>
        <v>1.4069313559322034</v>
      </c>
      <c r="I162" s="13">
        <f t="shared" si="44"/>
        <v>9.2232166666666675</v>
      </c>
      <c r="J162" s="13">
        <f t="shared" si="42"/>
        <v>1.3867833333333319</v>
      </c>
      <c r="K162" s="18">
        <v>10.61</v>
      </c>
    </row>
    <row r="163" spans="2:11">
      <c r="B163" s="9">
        <v>44136</v>
      </c>
      <c r="C163" s="10">
        <f>YEAR(Tabla3[[#This Row],[Fecha]])</f>
        <v>2020</v>
      </c>
      <c r="D163" s="11" t="s">
        <v>23</v>
      </c>
      <c r="E163" s="12">
        <v>6.2780000000000014</v>
      </c>
      <c r="F163" s="13"/>
      <c r="G163" s="13">
        <v>1.49</v>
      </c>
      <c r="H163" s="13">
        <f>(E163+F163+G163)*0.18</f>
        <v>1.3982400000000001</v>
      </c>
      <c r="I163" s="13">
        <f>SUM(E163:H163)</f>
        <v>9.1662400000000019</v>
      </c>
      <c r="J163" s="13">
        <f t="shared" si="42"/>
        <v>1.7237599999999986</v>
      </c>
      <c r="K163" s="18">
        <v>10.89</v>
      </c>
    </row>
    <row r="164" spans="2:11">
      <c r="B164" s="9">
        <v>44136</v>
      </c>
      <c r="C164" s="10">
        <f>YEAR(Tabla3[[#This Row],[Fecha]])</f>
        <v>2020</v>
      </c>
      <c r="D164" s="11" t="s">
        <v>24</v>
      </c>
      <c r="E164" s="12">
        <v>5.1479999999999997</v>
      </c>
      <c r="F164" s="13"/>
      <c r="G164" s="13">
        <v>0.92</v>
      </c>
      <c r="H164" s="13">
        <f t="shared" si="43"/>
        <v>1.0922399999999999</v>
      </c>
      <c r="I164" s="13">
        <f t="shared" si="44"/>
        <v>7.1602399999999999</v>
      </c>
      <c r="J164" s="13"/>
      <c r="K164" s="18"/>
    </row>
    <row r="165" spans="2:11">
      <c r="B165" s="9">
        <v>44136</v>
      </c>
      <c r="C165" s="10">
        <f>YEAR(Tabla3[[#This Row],[Fecha]])</f>
        <v>2020</v>
      </c>
      <c r="D165" s="11" t="s">
        <v>25</v>
      </c>
      <c r="E165" s="12">
        <v>5.1273333333333344</v>
      </c>
      <c r="F165" s="13"/>
      <c r="G165" s="13">
        <v>1</v>
      </c>
      <c r="H165" s="13">
        <f t="shared" si="43"/>
        <v>1.1029200000000001</v>
      </c>
      <c r="I165" s="13">
        <f>SUM(E165:H165)</f>
        <v>7.2302533333333345</v>
      </c>
      <c r="J165" s="13"/>
      <c r="K165" s="18"/>
    </row>
    <row r="166" spans="2:11">
      <c r="B166" s="9">
        <v>44166</v>
      </c>
      <c r="C166" s="10">
        <f>YEAR(Tabla3[[#This Row],[Fecha]])</f>
        <v>2020</v>
      </c>
      <c r="D166" s="11" t="s">
        <v>18</v>
      </c>
      <c r="E166" s="12">
        <v>1.9606451612903226</v>
      </c>
      <c r="F166" s="13">
        <v>0</v>
      </c>
      <c r="G166" s="13">
        <v>0</v>
      </c>
      <c r="H166" s="13">
        <f>(E166+F166+G166)*0.18</f>
        <v>0.35291612903225805</v>
      </c>
      <c r="I166" s="13">
        <f>SUM(E166:H166)</f>
        <v>2.3135612903225806</v>
      </c>
      <c r="J166" s="13">
        <f t="shared" ref="J166:J171" si="45">+K166-I166</f>
        <v>1.6394387096774192</v>
      </c>
      <c r="K166" s="18">
        <v>3.9529999999999998</v>
      </c>
    </row>
    <row r="167" spans="2:11">
      <c r="B167" s="9">
        <v>44166</v>
      </c>
      <c r="C167" s="10">
        <f>YEAR(Tabla3[[#This Row],[Fecha]])</f>
        <v>2020</v>
      </c>
      <c r="D167" s="11" t="s">
        <v>19</v>
      </c>
      <c r="E167" s="12">
        <v>6.943535730919546</v>
      </c>
      <c r="F167" s="13">
        <f>+E167*8%</f>
        <v>0.55548285847356371</v>
      </c>
      <c r="G167" s="13">
        <v>1.1299999999999999</v>
      </c>
      <c r="H167" s="13">
        <f t="shared" ref="H167:H173" si="46">(E167+F167+G167)*0.18</f>
        <v>1.5532233460907596</v>
      </c>
      <c r="I167" s="13">
        <f t="shared" ref="I167:I172" si="47">SUM(E167:H167)</f>
        <v>10.182241935483869</v>
      </c>
      <c r="J167" s="13">
        <f>+K167-I167</f>
        <v>2.967758064516131</v>
      </c>
      <c r="K167" s="18">
        <v>13.15</v>
      </c>
    </row>
    <row r="168" spans="2:11">
      <c r="B168" s="9">
        <v>44166</v>
      </c>
      <c r="C168" s="10">
        <f>YEAR(Tabla3[[#This Row],[Fecha]])</f>
        <v>2020</v>
      </c>
      <c r="D168" s="11" t="s">
        <v>20</v>
      </c>
      <c r="E168" s="12">
        <v>6.7612943725573587</v>
      </c>
      <c r="F168" s="13">
        <f>+E168*8%</f>
        <v>0.54090354980458866</v>
      </c>
      <c r="G168" s="13">
        <v>1.1299999999999999</v>
      </c>
      <c r="H168" s="13">
        <f t="shared" si="46"/>
        <v>1.5177956260251504</v>
      </c>
      <c r="I168" s="13">
        <f>SUM(E168:H168)</f>
        <v>9.9499935483870985</v>
      </c>
      <c r="J168" s="13">
        <f>+K168-I168</f>
        <v>2.4000064516129012</v>
      </c>
      <c r="K168" s="18">
        <v>12.35</v>
      </c>
    </row>
    <row r="169" spans="2:11">
      <c r="B169" s="9">
        <v>44166</v>
      </c>
      <c r="C169" s="10">
        <f>YEAR(Tabla3[[#This Row],[Fecha]])</f>
        <v>2020</v>
      </c>
      <c r="D169" s="11" t="s">
        <v>21</v>
      </c>
      <c r="E169" s="12">
        <v>6.547098697932487</v>
      </c>
      <c r="F169" s="13">
        <f>+E169*8%</f>
        <v>0.52376789583459893</v>
      </c>
      <c r="G169" s="13">
        <v>1.1599999999999999</v>
      </c>
      <c r="H169" s="13">
        <f t="shared" si="46"/>
        <v>1.4815559868780754</v>
      </c>
      <c r="I169" s="13">
        <f t="shared" si="47"/>
        <v>9.7124225806451605</v>
      </c>
      <c r="J169" s="13">
        <f t="shared" si="45"/>
        <v>1.1375774193548391</v>
      </c>
      <c r="K169" s="18">
        <v>10.85</v>
      </c>
    </row>
    <row r="170" spans="2:11">
      <c r="B170" s="9">
        <v>44166</v>
      </c>
      <c r="C170" s="10">
        <f>YEAR(Tabla3[[#This Row],[Fecha]])</f>
        <v>2020</v>
      </c>
      <c r="D170" s="11" t="s">
        <v>22</v>
      </c>
      <c r="E170" s="12">
        <v>6.3548184597938562</v>
      </c>
      <c r="F170" s="13">
        <f>+E170*8%</f>
        <v>0.50838547678350854</v>
      </c>
      <c r="G170" s="13">
        <v>1.22</v>
      </c>
      <c r="H170" s="13">
        <f t="shared" si="46"/>
        <v>1.4549767085839256</v>
      </c>
      <c r="I170" s="13">
        <f t="shared" si="47"/>
        <v>9.5381806451612903</v>
      </c>
      <c r="J170" s="13">
        <f t="shared" si="45"/>
        <v>1.1718193548387106</v>
      </c>
      <c r="K170" s="18">
        <v>10.71</v>
      </c>
    </row>
    <row r="171" spans="2:11">
      <c r="B171" s="9">
        <v>44166</v>
      </c>
      <c r="C171" s="10">
        <f>YEAR(Tabla3[[#This Row],[Fecha]])</f>
        <v>2020</v>
      </c>
      <c r="D171" s="11" t="s">
        <v>23</v>
      </c>
      <c r="E171" s="12">
        <v>6.9812903225806453</v>
      </c>
      <c r="F171" s="13"/>
      <c r="G171" s="13">
        <v>1.49</v>
      </c>
      <c r="H171" s="13">
        <f>(E171+F171+G171)*0.18</f>
        <v>1.5248322580645159</v>
      </c>
      <c r="I171" s="13">
        <f>SUM(E171:H171)</f>
        <v>9.9961225806451601</v>
      </c>
      <c r="J171" s="13">
        <f t="shared" si="45"/>
        <v>1.2838774193548392</v>
      </c>
      <c r="K171" s="18">
        <v>11.28</v>
      </c>
    </row>
    <row r="172" spans="2:11">
      <c r="B172" s="9">
        <v>44166</v>
      </c>
      <c r="C172" s="10">
        <f>YEAR(Tabla3[[#This Row],[Fecha]])</f>
        <v>2020</v>
      </c>
      <c r="D172" s="11" t="s">
        <v>24</v>
      </c>
      <c r="E172" s="12">
        <v>5.8609677419354842</v>
      </c>
      <c r="F172" s="13"/>
      <c r="G172" s="13">
        <v>0.92</v>
      </c>
      <c r="H172" s="13">
        <f t="shared" si="46"/>
        <v>1.2205741935483871</v>
      </c>
      <c r="I172" s="13">
        <f t="shared" si="47"/>
        <v>8.0015419354838713</v>
      </c>
      <c r="J172" s="13"/>
      <c r="K172" s="18"/>
    </row>
    <row r="173" spans="2:11">
      <c r="B173" s="9">
        <v>44166</v>
      </c>
      <c r="C173" s="10">
        <f>YEAR(Tabla3[[#This Row],[Fecha]])</f>
        <v>2020</v>
      </c>
      <c r="D173" s="11" t="s">
        <v>25</v>
      </c>
      <c r="E173" s="12">
        <v>5.8287096774193552</v>
      </c>
      <c r="F173" s="13"/>
      <c r="G173" s="13">
        <v>1</v>
      </c>
      <c r="H173" s="13">
        <f t="shared" si="46"/>
        <v>1.2291677419354838</v>
      </c>
      <c r="I173" s="13">
        <f>SUM(E173:H173)</f>
        <v>8.0578774193548384</v>
      </c>
      <c r="J173" s="13"/>
      <c r="K173" s="18"/>
    </row>
    <row r="174" spans="2:11">
      <c r="B174" s="9">
        <v>44197</v>
      </c>
      <c r="C174" s="10">
        <f>YEAR(Tabla3[[#This Row],[Fecha]])</f>
        <v>2021</v>
      </c>
      <c r="D174" s="11" t="s">
        <v>18</v>
      </c>
      <c r="E174" s="13">
        <v>2.2751612903225809</v>
      </c>
      <c r="F174" s="13">
        <v>0</v>
      </c>
      <c r="G174" s="13">
        <v>0</v>
      </c>
      <c r="H174" s="13">
        <f>(E174+F174+G174)*0.18</f>
        <v>0.40952903225806453</v>
      </c>
      <c r="I174" s="13">
        <f>+SUM(E174:H174)</f>
        <v>2.6846903225806455</v>
      </c>
      <c r="J174" s="13">
        <f>+K174-I174</f>
        <v>1.5903096774193548</v>
      </c>
      <c r="K174" s="18">
        <v>4.2750000000000004</v>
      </c>
    </row>
    <row r="175" spans="2:11">
      <c r="B175" s="9">
        <v>44197</v>
      </c>
      <c r="C175" s="10">
        <f>YEAR(Tabla3[[#This Row],[Fecha]])</f>
        <v>2021</v>
      </c>
      <c r="D175" s="11" t="s">
        <v>19</v>
      </c>
      <c r="E175" s="13">
        <v>7.7919349776238782</v>
      </c>
      <c r="F175" s="13">
        <v>0.55548285847356371</v>
      </c>
      <c r="G175" s="13">
        <v>1.1299999999999999</v>
      </c>
      <c r="H175" s="13">
        <f t="shared" ref="H175:H181" si="48">(E175+F175+G175)*0.18</f>
        <v>1.7059352104975394</v>
      </c>
      <c r="I175" s="13">
        <f t="shared" ref="I175:I181" si="49">+SUM(E175:H175)</f>
        <v>11.183353046594981</v>
      </c>
      <c r="J175" s="13">
        <f t="shared" ref="J175:J179" si="50">+K175-I175</f>
        <v>2.7366469534050193</v>
      </c>
      <c r="K175" s="18">
        <v>13.92</v>
      </c>
    </row>
    <row r="176" spans="2:11">
      <c r="B176" s="9">
        <v>44197</v>
      </c>
      <c r="C176" s="10">
        <f>YEAR(Tabla3[[#This Row],[Fecha]])</f>
        <v>2021</v>
      </c>
      <c r="D176" s="11" t="s">
        <v>20</v>
      </c>
      <c r="E176" s="13">
        <v>7.6093519024765612</v>
      </c>
      <c r="F176" s="13">
        <v>0.54090354980458866</v>
      </c>
      <c r="G176" s="13">
        <v>1.1299999999999999</v>
      </c>
      <c r="H176" s="13">
        <f t="shared" si="48"/>
        <v>1.670445981410607</v>
      </c>
      <c r="I176" s="13">
        <f t="shared" si="49"/>
        <v>10.950701433691757</v>
      </c>
      <c r="J176" s="13">
        <f t="shared" si="50"/>
        <v>2.1892985663082438</v>
      </c>
      <c r="K176" s="18">
        <v>13.14</v>
      </c>
    </row>
    <row r="177" spans="2:11">
      <c r="B177" s="9">
        <v>44197</v>
      </c>
      <c r="C177" s="10">
        <f>YEAR(Tabla3[[#This Row],[Fecha]])</f>
        <v>2021</v>
      </c>
      <c r="D177" s="11" t="s">
        <v>21</v>
      </c>
      <c r="E177" s="13">
        <v>7.4054760747625705</v>
      </c>
      <c r="F177" s="13">
        <v>0.52376789583459893</v>
      </c>
      <c r="G177" s="13">
        <v>1.1599999999999999</v>
      </c>
      <c r="H177" s="13">
        <f t="shared" si="48"/>
        <v>1.6360639147074902</v>
      </c>
      <c r="I177" s="13">
        <f t="shared" si="49"/>
        <v>10.725307885304659</v>
      </c>
      <c r="J177" s="13">
        <f t="shared" si="50"/>
        <v>0.96469211469534066</v>
      </c>
      <c r="K177" s="18">
        <v>11.69</v>
      </c>
    </row>
    <row r="178" spans="2:11">
      <c r="B178" s="9">
        <v>44197</v>
      </c>
      <c r="C178" s="10">
        <f>YEAR(Tabla3[[#This Row],[Fecha]])</f>
        <v>2021</v>
      </c>
      <c r="D178" s="11" t="s">
        <v>22</v>
      </c>
      <c r="E178" s="13">
        <v>7.2248547070854352</v>
      </c>
      <c r="F178" s="13">
        <v>0.50838547678350854</v>
      </c>
      <c r="G178" s="13">
        <v>1.22</v>
      </c>
      <c r="H178" s="13">
        <f t="shared" si="48"/>
        <v>1.6115832330964099</v>
      </c>
      <c r="I178" s="13">
        <f t="shared" si="49"/>
        <v>10.564823416965353</v>
      </c>
      <c r="J178" s="13">
        <f t="shared" si="50"/>
        <v>0.74517658303464707</v>
      </c>
      <c r="K178" s="18">
        <v>11.31</v>
      </c>
    </row>
    <row r="179" spans="2:11">
      <c r="B179" s="9">
        <v>44197</v>
      </c>
      <c r="C179" s="10">
        <f>YEAR(Tabla3[[#This Row],[Fecha]])</f>
        <v>2021</v>
      </c>
      <c r="D179" s="11" t="s">
        <v>23</v>
      </c>
      <c r="E179" s="13">
        <v>7.684516129032259</v>
      </c>
      <c r="F179" s="13"/>
      <c r="G179" s="13">
        <v>1.49</v>
      </c>
      <c r="H179" s="13">
        <f t="shared" si="48"/>
        <v>1.6514129032258067</v>
      </c>
      <c r="I179" s="13">
        <f t="shared" si="49"/>
        <v>10.825929032258067</v>
      </c>
      <c r="J179" s="13">
        <f t="shared" si="50"/>
        <v>1.1340709677419341</v>
      </c>
      <c r="K179" s="18">
        <v>11.96</v>
      </c>
    </row>
    <row r="180" spans="2:11">
      <c r="B180" s="9">
        <v>44197</v>
      </c>
      <c r="C180" s="10">
        <f>YEAR(Tabla3[[#This Row],[Fecha]])</f>
        <v>2021</v>
      </c>
      <c r="D180" s="11" t="s">
        <v>24</v>
      </c>
      <c r="E180" s="13">
        <v>6.3890322580645167</v>
      </c>
      <c r="F180" s="13"/>
      <c r="G180" s="13">
        <v>0.92</v>
      </c>
      <c r="H180" s="13">
        <f t="shared" si="48"/>
        <v>1.3156258064516129</v>
      </c>
      <c r="I180" s="13">
        <f t="shared" si="49"/>
        <v>8.6246580645161295</v>
      </c>
      <c r="J180" s="13"/>
      <c r="K180" s="18"/>
    </row>
    <row r="181" spans="2:11">
      <c r="B181" s="9">
        <v>44197</v>
      </c>
      <c r="C181" s="10">
        <f>YEAR(Tabla3[[#This Row],[Fecha]])</f>
        <v>2021</v>
      </c>
      <c r="D181" s="11" t="s">
        <v>25</v>
      </c>
      <c r="E181" s="13">
        <v>6.31382722799344</v>
      </c>
      <c r="F181" s="13"/>
      <c r="G181" s="13">
        <v>1</v>
      </c>
      <c r="H181" s="13">
        <f t="shared" si="48"/>
        <v>1.3164889010388192</v>
      </c>
      <c r="I181" s="13">
        <f t="shared" si="49"/>
        <v>8.6303161290322592</v>
      </c>
      <c r="J181" s="13"/>
      <c r="K181" s="18"/>
    </row>
    <row r="182" spans="2:11">
      <c r="B182" s="9">
        <v>44228</v>
      </c>
      <c r="C182" s="10">
        <f>YEAR(Tabla3[[#This Row],[Fecha]])</f>
        <v>2021</v>
      </c>
      <c r="D182" s="11" t="s">
        <v>18</v>
      </c>
      <c r="E182" s="13">
        <v>2.3103571428571428</v>
      </c>
      <c r="F182" s="13">
        <v>0</v>
      </c>
      <c r="G182" s="13">
        <v>0</v>
      </c>
      <c r="H182" s="13">
        <f>(E182+F182+G182)*0.18</f>
        <v>0.41586428571428569</v>
      </c>
      <c r="I182" s="13">
        <f>+SUM(E182:H182)</f>
        <v>2.7262214285714284</v>
      </c>
      <c r="J182" s="13">
        <f>+K182-I182</f>
        <v>1.689778571428572</v>
      </c>
      <c r="K182" s="18">
        <v>4.4160000000000004</v>
      </c>
    </row>
    <row r="183" spans="2:11">
      <c r="B183" s="9">
        <v>44228</v>
      </c>
      <c r="C183" s="10">
        <f>YEAR(Tabla3[[#This Row],[Fecha]])</f>
        <v>2021</v>
      </c>
      <c r="D183" s="11" t="s">
        <v>19</v>
      </c>
      <c r="E183" s="13">
        <v>8.4753833736884587</v>
      </c>
      <c r="F183" s="13">
        <v>0.55548285847356371</v>
      </c>
      <c r="G183" s="13">
        <v>1.1299999999999999</v>
      </c>
      <c r="H183" s="13">
        <f t="shared" ref="H183:H189" si="51">(E183+F183+G183)*0.18</f>
        <v>1.8289559217891638</v>
      </c>
      <c r="I183" s="13">
        <f t="shared" ref="I183:I189" si="52">+SUM(E183:H183)</f>
        <v>11.989822153951184</v>
      </c>
      <c r="J183" s="13">
        <f t="shared" ref="J183:J187" si="53">+K183-I183</f>
        <v>2.6101778460488152</v>
      </c>
      <c r="K183" s="18">
        <v>14.6</v>
      </c>
    </row>
    <row r="184" spans="2:11">
      <c r="B184" s="9">
        <v>44228</v>
      </c>
      <c r="C184" s="10">
        <f>YEAR(Tabla3[[#This Row],[Fecha]])</f>
        <v>2021</v>
      </c>
      <c r="D184" s="11" t="s">
        <v>20</v>
      </c>
      <c r="E184" s="13">
        <v>8.3053509774908072</v>
      </c>
      <c r="F184" s="13">
        <v>0.54090354980458866</v>
      </c>
      <c r="G184" s="13">
        <v>1.1299999999999999</v>
      </c>
      <c r="H184" s="13">
        <f t="shared" si="51"/>
        <v>1.7957258149131712</v>
      </c>
      <c r="I184" s="13">
        <f t="shared" si="52"/>
        <v>11.771980342208566</v>
      </c>
      <c r="J184" s="13">
        <f t="shared" si="53"/>
        <v>2.0980196577914327</v>
      </c>
      <c r="K184" s="18">
        <v>13.87</v>
      </c>
    </row>
    <row r="185" spans="2:11">
      <c r="B185" s="9">
        <v>44228</v>
      </c>
      <c r="C185" s="10">
        <f>YEAR(Tabla3[[#This Row],[Fecha]])</f>
        <v>2021</v>
      </c>
      <c r="D185" s="11" t="s">
        <v>21</v>
      </c>
      <c r="E185" s="13">
        <v>8.1264124293785311</v>
      </c>
      <c r="F185" s="13">
        <v>0.52376789583459893</v>
      </c>
      <c r="G185" s="13">
        <v>1.1599999999999999</v>
      </c>
      <c r="H185" s="13">
        <f t="shared" si="51"/>
        <v>1.7658324585383633</v>
      </c>
      <c r="I185" s="13">
        <f t="shared" si="52"/>
        <v>11.576012783751494</v>
      </c>
      <c r="J185" s="13">
        <f t="shared" si="53"/>
        <v>0.91398721624850587</v>
      </c>
      <c r="K185" s="18">
        <v>12.49</v>
      </c>
    </row>
    <row r="186" spans="2:11">
      <c r="B186" s="9">
        <v>44228</v>
      </c>
      <c r="C186" s="10">
        <f>YEAR(Tabla3[[#This Row],[Fecha]])</f>
        <v>2021</v>
      </c>
      <c r="D186" s="11" t="s">
        <v>22</v>
      </c>
      <c r="E186" s="13">
        <v>7.9521511523630153</v>
      </c>
      <c r="F186" s="13">
        <v>0.50838547678350854</v>
      </c>
      <c r="G186" s="13">
        <v>1.22</v>
      </c>
      <c r="H186" s="13">
        <f t="shared" si="51"/>
        <v>1.7424965932463745</v>
      </c>
      <c r="I186" s="13">
        <f t="shared" si="52"/>
        <v>11.423033222392899</v>
      </c>
      <c r="J186" s="13">
        <f t="shared" si="53"/>
        <v>0.61696677760710017</v>
      </c>
      <c r="K186" s="18">
        <v>12.04</v>
      </c>
    </row>
    <row r="187" spans="2:11">
      <c r="B187" s="9">
        <v>44228</v>
      </c>
      <c r="C187" s="10">
        <f>YEAR(Tabla3[[#This Row],[Fecha]])</f>
        <v>2021</v>
      </c>
      <c r="D187" s="11" t="s">
        <v>23</v>
      </c>
      <c r="E187" s="13">
        <v>8.1305882352941197</v>
      </c>
      <c r="F187" s="13"/>
      <c r="G187" s="13">
        <v>1.49</v>
      </c>
      <c r="H187" s="13">
        <f t="shared" si="51"/>
        <v>1.7317058823529414</v>
      </c>
      <c r="I187" s="13">
        <f t="shared" si="52"/>
        <v>11.352294117647061</v>
      </c>
      <c r="J187" s="13">
        <f t="shared" si="53"/>
        <v>1.2077058823529399</v>
      </c>
      <c r="K187" s="18">
        <v>12.56</v>
      </c>
    </row>
    <row r="188" spans="2:11">
      <c r="B188" s="9">
        <v>44228</v>
      </c>
      <c r="C188" s="10">
        <f>YEAR(Tabla3[[#This Row],[Fecha]])</f>
        <v>2021</v>
      </c>
      <c r="D188" s="11" t="s">
        <v>24</v>
      </c>
      <c r="E188" s="13">
        <v>6.8550000000000013</v>
      </c>
      <c r="F188" s="13"/>
      <c r="G188" s="13">
        <v>0.92</v>
      </c>
      <c r="H188" s="13">
        <f t="shared" si="51"/>
        <v>1.3995000000000002</v>
      </c>
      <c r="I188" s="13">
        <f t="shared" si="52"/>
        <v>9.1745000000000019</v>
      </c>
      <c r="J188" s="13"/>
      <c r="K188" s="18"/>
    </row>
    <row r="189" spans="2:11">
      <c r="B189" s="9">
        <v>44228</v>
      </c>
      <c r="C189" s="10">
        <f>YEAR(Tabla3[[#This Row],[Fecha]])</f>
        <v>2021</v>
      </c>
      <c r="D189" s="11" t="s">
        <v>25</v>
      </c>
      <c r="E189" s="13">
        <v>6.7706779661016947</v>
      </c>
      <c r="F189" s="13"/>
      <c r="G189" s="13">
        <v>1</v>
      </c>
      <c r="H189" s="13">
        <f t="shared" si="51"/>
        <v>1.3987220338983051</v>
      </c>
      <c r="I189" s="13">
        <f t="shared" si="52"/>
        <v>9.1693999999999996</v>
      </c>
      <c r="J189" s="13"/>
      <c r="K189" s="18"/>
    </row>
    <row r="190" spans="2:11">
      <c r="B190" s="9">
        <v>44256</v>
      </c>
      <c r="C190" s="10">
        <f>YEAR(Tabla3[[#This Row],[Fecha]])</f>
        <v>2021</v>
      </c>
      <c r="D190" s="11" t="s">
        <v>18</v>
      </c>
      <c r="E190" s="13">
        <v>2.2574193548387096</v>
      </c>
      <c r="F190" s="13">
        <v>0</v>
      </c>
      <c r="G190" s="13">
        <v>0</v>
      </c>
      <c r="H190" s="13">
        <f>(E190+F190+G190)*0.18</f>
        <v>0.40633548387096768</v>
      </c>
      <c r="I190" s="13">
        <f>+SUM(E190:H190)</f>
        <v>2.6637548387096772</v>
      </c>
      <c r="J190" s="13">
        <f>+K190-I190</f>
        <v>1.7532451612903226</v>
      </c>
      <c r="K190" s="18">
        <v>4.4169999999999998</v>
      </c>
    </row>
    <row r="191" spans="2:11">
      <c r="B191" s="9">
        <v>44256</v>
      </c>
      <c r="C191" s="10">
        <f>YEAR(Tabla3[[#This Row],[Fecha]])</f>
        <v>2021</v>
      </c>
      <c r="D191" s="11" t="s">
        <v>19</v>
      </c>
      <c r="E191" s="13">
        <v>8.9793577749427929</v>
      </c>
      <c r="F191" s="13">
        <v>0.55548285847356371</v>
      </c>
      <c r="G191" s="13">
        <v>1.1299999999999999</v>
      </c>
      <c r="H191" s="13">
        <f t="shared" ref="H191:H254" si="54">(E191+F191+G191)*0.18</f>
        <v>1.9196713140149442</v>
      </c>
      <c r="I191" s="13">
        <f t="shared" ref="I191:I197" si="55">+SUM(E191:H191)</f>
        <v>12.584511947431302</v>
      </c>
      <c r="J191" s="13">
        <f t="shared" ref="J191:J195" si="56">+K191-I191</f>
        <v>2.8854880525686983</v>
      </c>
      <c r="K191" s="18">
        <v>15.47</v>
      </c>
    </row>
    <row r="192" spans="2:11">
      <c r="B192" s="9">
        <v>44256</v>
      </c>
      <c r="C192" s="10">
        <f>YEAR(Tabla3[[#This Row],[Fecha]])</f>
        <v>2021</v>
      </c>
      <c r="D192" s="11" t="s">
        <v>20</v>
      </c>
      <c r="E192" s="13">
        <v>8.8680542899378327</v>
      </c>
      <c r="F192" s="13">
        <v>0.54090354980458866</v>
      </c>
      <c r="G192" s="13">
        <v>1.1299999999999999</v>
      </c>
      <c r="H192" s="13">
        <f t="shared" si="54"/>
        <v>1.8970124111536355</v>
      </c>
      <c r="I192" s="13">
        <f t="shared" si="55"/>
        <v>12.435970250896055</v>
      </c>
      <c r="J192" s="13">
        <f t="shared" si="56"/>
        <v>2.2440297491039445</v>
      </c>
      <c r="K192" s="18">
        <v>14.68</v>
      </c>
    </row>
    <row r="193" spans="2:11">
      <c r="B193" s="9">
        <v>44256</v>
      </c>
      <c r="C193" s="10">
        <f>YEAR(Tabla3[[#This Row],[Fecha]])</f>
        <v>2021</v>
      </c>
      <c r="D193" s="11" t="s">
        <v>21</v>
      </c>
      <c r="E193" s="13">
        <v>8.6722480408237637</v>
      </c>
      <c r="F193" s="13">
        <v>0.52376789583459893</v>
      </c>
      <c r="G193" s="13">
        <v>1.1599999999999999</v>
      </c>
      <c r="H193" s="13">
        <f t="shared" si="54"/>
        <v>1.8640828685985051</v>
      </c>
      <c r="I193" s="13">
        <f t="shared" si="55"/>
        <v>12.220098805256868</v>
      </c>
      <c r="J193" s="13">
        <f t="shared" si="56"/>
        <v>1.1999011947431324</v>
      </c>
      <c r="K193" s="18">
        <v>13.42</v>
      </c>
    </row>
    <row r="194" spans="2:11">
      <c r="B194" s="9">
        <v>44256</v>
      </c>
      <c r="C194" s="10">
        <f>YEAR(Tabla3[[#This Row],[Fecha]])</f>
        <v>2021</v>
      </c>
      <c r="D194" s="11" t="s">
        <v>22</v>
      </c>
      <c r="E194" s="13">
        <v>8.5445244314845201</v>
      </c>
      <c r="F194" s="13">
        <v>0.50838547678350854</v>
      </c>
      <c r="G194" s="13">
        <v>1.22</v>
      </c>
      <c r="H194" s="13">
        <f t="shared" si="54"/>
        <v>1.8491237834882452</v>
      </c>
      <c r="I194" s="13">
        <f t="shared" si="55"/>
        <v>12.122033691756275</v>
      </c>
      <c r="J194" s="13">
        <f t="shared" si="56"/>
        <v>0.64796630824372414</v>
      </c>
      <c r="K194" s="18">
        <v>12.77</v>
      </c>
    </row>
    <row r="195" spans="2:11">
      <c r="B195" s="9">
        <v>44256</v>
      </c>
      <c r="C195" s="10">
        <f>YEAR(Tabla3[[#This Row],[Fecha]])</f>
        <v>2021</v>
      </c>
      <c r="D195" s="11" t="s">
        <v>23</v>
      </c>
      <c r="E195" s="13">
        <v>9.1117647058823508</v>
      </c>
      <c r="F195" s="13"/>
      <c r="G195" s="13">
        <v>1.49</v>
      </c>
      <c r="H195" s="13">
        <f t="shared" si="54"/>
        <v>1.908317647058823</v>
      </c>
      <c r="I195" s="13">
        <f t="shared" si="55"/>
        <v>12.510082352941174</v>
      </c>
      <c r="J195" s="13">
        <f t="shared" si="56"/>
        <v>1.0199176470588256</v>
      </c>
      <c r="K195" s="18">
        <v>13.53</v>
      </c>
    </row>
    <row r="196" spans="2:11">
      <c r="B196" s="9">
        <v>44256</v>
      </c>
      <c r="C196" s="10">
        <f>YEAR(Tabla3[[#This Row],[Fecha]])</f>
        <v>2021</v>
      </c>
      <c r="D196" s="11" t="s">
        <v>24</v>
      </c>
      <c r="E196" s="13">
        <v>7.5019354838709678</v>
      </c>
      <c r="F196" s="13"/>
      <c r="G196" s="13">
        <v>0.92</v>
      </c>
      <c r="H196" s="13">
        <f t="shared" si="54"/>
        <v>1.515948387096774</v>
      </c>
      <c r="I196" s="13">
        <f t="shared" si="55"/>
        <v>9.9378838709677417</v>
      </c>
      <c r="J196" s="13"/>
      <c r="K196" s="18"/>
    </row>
    <row r="197" spans="2:11">
      <c r="B197" s="9">
        <v>44256</v>
      </c>
      <c r="C197" s="10">
        <f>YEAR(Tabla3[[#This Row],[Fecha]])</f>
        <v>2021</v>
      </c>
      <c r="D197" s="11" t="s">
        <v>25</v>
      </c>
      <c r="E197" s="13">
        <v>7.3838709677419363</v>
      </c>
      <c r="F197" s="13"/>
      <c r="G197" s="13">
        <v>1</v>
      </c>
      <c r="H197" s="13">
        <f t="shared" si="54"/>
        <v>1.5090967741935484</v>
      </c>
      <c r="I197" s="13">
        <f t="shared" si="55"/>
        <v>9.8929677419354842</v>
      </c>
      <c r="J197" s="13"/>
      <c r="K197" s="18"/>
    </row>
    <row r="198" spans="2:11">
      <c r="B198" s="9">
        <v>44287</v>
      </c>
      <c r="C198" s="10">
        <f>YEAR(Tabla3[[#This Row],[Fecha]])</f>
        <v>2021</v>
      </c>
      <c r="D198" s="11" t="s">
        <v>18</v>
      </c>
      <c r="E198" s="13">
        <v>2.2949999999999999</v>
      </c>
      <c r="F198" s="13">
        <v>0</v>
      </c>
      <c r="G198" s="13">
        <v>0</v>
      </c>
      <c r="H198" s="13">
        <f t="shared" si="54"/>
        <v>0.41309999999999997</v>
      </c>
      <c r="I198" s="13">
        <f>+SUM(E198:H198)</f>
        <v>2.7081</v>
      </c>
      <c r="J198" s="13">
        <f>+K198-I198</f>
        <v>1.7849000000000004</v>
      </c>
      <c r="K198" s="18">
        <v>4.4930000000000003</v>
      </c>
    </row>
    <row r="199" spans="2:11">
      <c r="B199" s="9">
        <v>44287</v>
      </c>
      <c r="C199" s="10">
        <f>YEAR(Tabla3[[#This Row],[Fecha]])</f>
        <v>2021</v>
      </c>
      <c r="D199" s="11" t="s">
        <v>19</v>
      </c>
      <c r="E199" s="13">
        <v>8.8959902699309463</v>
      </c>
      <c r="F199" s="13">
        <f>+E199*8%</f>
        <v>0.71167922159447572</v>
      </c>
      <c r="G199" s="13">
        <v>1.1299999999999999</v>
      </c>
      <c r="H199" s="13">
        <f t="shared" si="54"/>
        <v>1.9327805084745762</v>
      </c>
      <c r="I199" s="13">
        <f t="shared" ref="I199:I205" si="57">+SUM(E199:H199)</f>
        <v>12.670449999999999</v>
      </c>
      <c r="J199" s="13">
        <f t="shared" ref="J199:J203" si="58">+K199-I199</f>
        <v>2.8195500000000013</v>
      </c>
      <c r="K199" s="18">
        <v>15.49</v>
      </c>
    </row>
    <row r="200" spans="2:11">
      <c r="B200" s="9">
        <v>44287</v>
      </c>
      <c r="C200" s="10">
        <f>YEAR(Tabla3[[#This Row],[Fecha]])</f>
        <v>2021</v>
      </c>
      <c r="D200" s="11" t="s">
        <v>20</v>
      </c>
      <c r="E200" s="13">
        <v>8.7890092069470604</v>
      </c>
      <c r="F200" s="13">
        <f t="shared" ref="F200:F202" si="59">+E200*8%</f>
        <v>0.7031207365557649</v>
      </c>
      <c r="G200" s="13">
        <v>1.1299999999999999</v>
      </c>
      <c r="H200" s="13">
        <f t="shared" si="54"/>
        <v>1.9119833898305081</v>
      </c>
      <c r="I200" s="13">
        <f t="shared" si="57"/>
        <v>12.534113333333332</v>
      </c>
      <c r="J200" s="13">
        <f t="shared" si="58"/>
        <v>2.1758866666666687</v>
      </c>
      <c r="K200" s="18">
        <v>14.71</v>
      </c>
    </row>
    <row r="201" spans="2:11">
      <c r="B201" s="9">
        <v>44287</v>
      </c>
      <c r="C201" s="10">
        <f>YEAR(Tabla3[[#This Row],[Fecha]])</f>
        <v>2021</v>
      </c>
      <c r="D201" s="11" t="s">
        <v>21</v>
      </c>
      <c r="E201" s="13">
        <v>8.5559688219292731</v>
      </c>
      <c r="F201" s="13">
        <f t="shared" si="59"/>
        <v>0.68447750575434185</v>
      </c>
      <c r="G201" s="13">
        <v>1.1599999999999999</v>
      </c>
      <c r="H201" s="13">
        <f t="shared" si="54"/>
        <v>1.8720803389830507</v>
      </c>
      <c r="I201" s="13">
        <f t="shared" si="57"/>
        <v>12.272526666666666</v>
      </c>
      <c r="J201" s="13">
        <f t="shared" si="58"/>
        <v>1.2074733333333345</v>
      </c>
      <c r="K201" s="18">
        <v>13.48</v>
      </c>
    </row>
    <row r="202" spans="2:11">
      <c r="B202" s="9">
        <v>44287</v>
      </c>
      <c r="C202" s="10">
        <f>YEAR(Tabla3[[#This Row],[Fecha]])</f>
        <v>2021</v>
      </c>
      <c r="D202" s="11" t="s">
        <v>22</v>
      </c>
      <c r="E202" s="13">
        <v>8.3976904164051049</v>
      </c>
      <c r="F202" s="13">
        <f t="shared" si="59"/>
        <v>0.67181523331240844</v>
      </c>
      <c r="G202" s="13">
        <v>1.22</v>
      </c>
      <c r="H202" s="13">
        <f t="shared" si="54"/>
        <v>1.8521110169491524</v>
      </c>
      <c r="I202" s="13">
        <f t="shared" si="57"/>
        <v>12.141616666666666</v>
      </c>
      <c r="J202" s="13">
        <f t="shared" si="58"/>
        <v>0.75838333333333452</v>
      </c>
      <c r="K202" s="18">
        <v>12.9</v>
      </c>
    </row>
    <row r="203" spans="2:11">
      <c r="B203" s="9">
        <v>44287</v>
      </c>
      <c r="C203" s="10">
        <f>YEAR(Tabla3[[#This Row],[Fecha]])</f>
        <v>2021</v>
      </c>
      <c r="D203" s="11" t="s">
        <v>23</v>
      </c>
      <c r="E203" s="13">
        <v>8.7210000000000001</v>
      </c>
      <c r="F203" s="13"/>
      <c r="G203" s="13">
        <v>1.49</v>
      </c>
      <c r="H203" s="13">
        <f t="shared" si="54"/>
        <v>1.8379799999999999</v>
      </c>
      <c r="I203" s="13">
        <f t="shared" si="57"/>
        <v>12.04898</v>
      </c>
      <c r="J203" s="13">
        <f t="shared" si="58"/>
        <v>1.4510199999999998</v>
      </c>
      <c r="K203" s="18">
        <v>13.5</v>
      </c>
    </row>
    <row r="204" spans="2:11">
      <c r="B204" s="9">
        <v>44287</v>
      </c>
      <c r="C204" s="10">
        <f>YEAR(Tabla3[[#This Row],[Fecha]])</f>
        <v>2021</v>
      </c>
      <c r="D204" s="11" t="s">
        <v>24</v>
      </c>
      <c r="E204" s="13">
        <v>7.344666666666666</v>
      </c>
      <c r="F204" s="13"/>
      <c r="G204" s="13">
        <v>0.92</v>
      </c>
      <c r="H204" s="13">
        <f t="shared" si="54"/>
        <v>1.4876400000000001</v>
      </c>
      <c r="I204" s="13">
        <f t="shared" si="57"/>
        <v>9.7523066666666676</v>
      </c>
      <c r="J204" s="13"/>
      <c r="K204" s="18"/>
    </row>
    <row r="205" spans="2:11">
      <c r="B205" s="9">
        <v>44287</v>
      </c>
      <c r="C205" s="10">
        <f>YEAR(Tabla3[[#This Row],[Fecha]])</f>
        <v>2021</v>
      </c>
      <c r="D205" s="11" t="s">
        <v>25</v>
      </c>
      <c r="E205" s="13">
        <v>7.2460000000000004</v>
      </c>
      <c r="F205" s="13"/>
      <c r="G205" s="13">
        <v>1</v>
      </c>
      <c r="H205" s="13">
        <f t="shared" si="54"/>
        <v>1.48428</v>
      </c>
      <c r="I205" s="13">
        <f t="shared" si="57"/>
        <v>9.7302800000000005</v>
      </c>
      <c r="J205" s="13"/>
      <c r="K205" s="18"/>
    </row>
    <row r="206" spans="2:11">
      <c r="B206" s="9">
        <v>44317</v>
      </c>
      <c r="C206" s="10">
        <f>YEAR(Tabla3[[#This Row],[Fecha]])</f>
        <v>2021</v>
      </c>
      <c r="D206" s="11" t="s">
        <v>18</v>
      </c>
      <c r="E206" s="13">
        <v>2.2383870967741935</v>
      </c>
      <c r="F206" s="13">
        <v>0</v>
      </c>
      <c r="G206" s="13">
        <v>0</v>
      </c>
      <c r="H206" s="13">
        <f t="shared" si="54"/>
        <v>0.40290967741935479</v>
      </c>
      <c r="I206" s="13">
        <v>2.641296774193548</v>
      </c>
      <c r="J206" s="13">
        <v>1.8527032258064517</v>
      </c>
      <c r="K206" s="18">
        <v>4.4939999999999998</v>
      </c>
    </row>
    <row r="207" spans="2:11">
      <c r="B207" s="9">
        <v>44317</v>
      </c>
      <c r="C207" s="10">
        <f>YEAR(Tabla3[[#This Row],[Fecha]])</f>
        <v>2021</v>
      </c>
      <c r="D207" s="11" t="s">
        <v>19</v>
      </c>
      <c r="E207" s="13">
        <v>9.6551647328027865</v>
      </c>
      <c r="F207" s="13">
        <v>0.77241317862422298</v>
      </c>
      <c r="G207" s="13">
        <v>1.1299999999999999</v>
      </c>
      <c r="H207" s="13">
        <f t="shared" si="54"/>
        <v>2.0803640240568617</v>
      </c>
      <c r="I207" s="13">
        <v>13.637941935483873</v>
      </c>
      <c r="J207" s="13">
        <v>2.2920580645161266</v>
      </c>
      <c r="K207" s="18">
        <v>15.93</v>
      </c>
    </row>
    <row r="208" spans="2:11">
      <c r="B208" s="9">
        <v>44317</v>
      </c>
      <c r="C208" s="10">
        <f>YEAR(Tabla3[[#This Row],[Fecha]])</f>
        <v>2021</v>
      </c>
      <c r="D208" s="11" t="s">
        <v>20</v>
      </c>
      <c r="E208" s="13">
        <v>9.5235480833485209</v>
      </c>
      <c r="F208" s="13">
        <v>0.76188384666788167</v>
      </c>
      <c r="G208" s="13">
        <v>1.1299999999999999</v>
      </c>
      <c r="H208" s="13">
        <f t="shared" si="54"/>
        <v>2.0547777474029525</v>
      </c>
      <c r="I208" s="13">
        <v>13.470209677419355</v>
      </c>
      <c r="J208" s="13">
        <v>1.6297903225806447</v>
      </c>
      <c r="K208" s="18">
        <v>15.1</v>
      </c>
    </row>
    <row r="209" spans="2:11">
      <c r="B209" s="9">
        <v>44317</v>
      </c>
      <c r="C209" s="10">
        <f>YEAR(Tabla3[[#This Row],[Fecha]])</f>
        <v>2021</v>
      </c>
      <c r="D209" s="11" t="s">
        <v>21</v>
      </c>
      <c r="E209" s="13">
        <v>9.2548473158779352</v>
      </c>
      <c r="F209" s="13">
        <v>0.74038778527023485</v>
      </c>
      <c r="G209" s="13">
        <v>1.1599999999999999</v>
      </c>
      <c r="H209" s="13">
        <f t="shared" si="54"/>
        <v>2.0079423182066707</v>
      </c>
      <c r="I209" s="13">
        <v>13.163177419354842</v>
      </c>
      <c r="J209" s="13">
        <v>0.76682258064515807</v>
      </c>
      <c r="K209" s="18">
        <v>13.93</v>
      </c>
    </row>
    <row r="210" spans="2:11">
      <c r="B210" s="9">
        <v>44317</v>
      </c>
      <c r="C210" s="10">
        <f>YEAR(Tabla3[[#This Row],[Fecha]])</f>
        <v>2021</v>
      </c>
      <c r="D210" s="11" t="s">
        <v>22</v>
      </c>
      <c r="E210" s="13">
        <v>9.0035386671526627</v>
      </c>
      <c r="F210" s="13">
        <v>0.72028309337221308</v>
      </c>
      <c r="G210" s="13">
        <v>1.22</v>
      </c>
      <c r="H210" s="13">
        <f t="shared" si="54"/>
        <v>1.9698879168944776</v>
      </c>
      <c r="I210" s="13">
        <v>12.913709677419355</v>
      </c>
      <c r="J210" s="13">
        <v>0.37629032258064399</v>
      </c>
      <c r="K210" s="18">
        <v>13.29</v>
      </c>
    </row>
    <row r="211" spans="2:11">
      <c r="B211" s="9">
        <v>44317</v>
      </c>
      <c r="C211" s="10">
        <f>YEAR(Tabla3[[#This Row],[Fecha]])</f>
        <v>2021</v>
      </c>
      <c r="D211" s="11" t="s">
        <v>23</v>
      </c>
      <c r="E211" s="13">
        <v>8.998709677419356</v>
      </c>
      <c r="F211" s="13"/>
      <c r="G211" s="13">
        <v>1.49</v>
      </c>
      <c r="H211" s="13">
        <f t="shared" si="54"/>
        <v>1.8879677419354841</v>
      </c>
      <c r="I211" s="13">
        <v>12.37667741935484</v>
      </c>
      <c r="J211" s="13">
        <v>1.2133225806451602</v>
      </c>
      <c r="K211" s="18">
        <v>13.59</v>
      </c>
    </row>
    <row r="212" spans="2:11">
      <c r="B212" s="9">
        <v>44317</v>
      </c>
      <c r="C212" s="10">
        <f>YEAR(Tabla3[[#This Row],[Fecha]])</f>
        <v>2021</v>
      </c>
      <c r="D212" s="11" t="s">
        <v>24</v>
      </c>
      <c r="E212" s="13">
        <v>7.8280645161290314</v>
      </c>
      <c r="F212" s="13"/>
      <c r="G212" s="13">
        <v>0.92</v>
      </c>
      <c r="H212" s="13">
        <f t="shared" si="54"/>
        <v>1.5746516129032258</v>
      </c>
      <c r="I212" s="13">
        <v>10.322716129032258</v>
      </c>
      <c r="J212" s="13"/>
      <c r="K212" s="18"/>
    </row>
    <row r="213" spans="2:11">
      <c r="B213" s="9">
        <v>44317</v>
      </c>
      <c r="C213" s="10">
        <f>YEAR(Tabla3[[#This Row],[Fecha]])</f>
        <v>2021</v>
      </c>
      <c r="D213" s="11" t="s">
        <v>25</v>
      </c>
      <c r="E213" s="13">
        <v>7.724193548387098</v>
      </c>
      <c r="F213" s="13"/>
      <c r="G213" s="13">
        <v>1</v>
      </c>
      <c r="H213" s="13">
        <f t="shared" si="54"/>
        <v>1.5703548387096777</v>
      </c>
      <c r="I213" s="13">
        <v>10.294548387096777</v>
      </c>
      <c r="J213" s="13"/>
      <c r="K213" s="18"/>
    </row>
    <row r="214" spans="2:11">
      <c r="B214" s="9">
        <v>44348</v>
      </c>
      <c r="C214" s="10">
        <f>YEAR(Tabla3[[#This Row],[Fecha]])</f>
        <v>2021</v>
      </c>
      <c r="D214" s="11" t="s">
        <v>18</v>
      </c>
      <c r="E214" s="13">
        <v>2.3810000000000002</v>
      </c>
      <c r="F214" s="13">
        <v>0</v>
      </c>
      <c r="G214" s="13">
        <v>0</v>
      </c>
      <c r="H214" s="13">
        <f t="shared" si="54"/>
        <v>0.42858000000000002</v>
      </c>
      <c r="I214" s="13">
        <v>2.8095800000000004</v>
      </c>
      <c r="J214" s="13">
        <v>1.8424199999999997</v>
      </c>
      <c r="K214" s="18">
        <v>4.6520000000000001</v>
      </c>
    </row>
    <row r="215" spans="2:11">
      <c r="B215" s="9">
        <v>44348</v>
      </c>
      <c r="C215" s="10">
        <f>YEAR(Tabla3[[#This Row],[Fecha]])</f>
        <v>2021</v>
      </c>
      <c r="D215" s="11" t="s">
        <v>19</v>
      </c>
      <c r="E215" s="13">
        <v>10.076671374764597</v>
      </c>
      <c r="F215" s="13">
        <v>0.80613370998116785</v>
      </c>
      <c r="G215" s="13">
        <v>1.1299999999999999</v>
      </c>
      <c r="H215" s="13">
        <f t="shared" si="54"/>
        <v>2.1623049152542375</v>
      </c>
      <c r="I215" s="13">
        <v>14.175110000000002</v>
      </c>
      <c r="J215" s="13">
        <v>2.1348899999999968</v>
      </c>
      <c r="K215" s="18">
        <v>16.309999999999999</v>
      </c>
    </row>
    <row r="216" spans="2:11">
      <c r="B216" s="9">
        <v>44348</v>
      </c>
      <c r="C216" s="10">
        <f>YEAR(Tabla3[[#This Row],[Fecha]])</f>
        <v>2021</v>
      </c>
      <c r="D216" s="11" t="s">
        <v>20</v>
      </c>
      <c r="E216" s="13">
        <v>9.9136848713119896</v>
      </c>
      <c r="F216" s="13">
        <v>0.79309478970495917</v>
      </c>
      <c r="G216" s="13">
        <v>1.1299999999999999</v>
      </c>
      <c r="H216" s="13">
        <f t="shared" si="54"/>
        <v>2.1306203389830505</v>
      </c>
      <c r="I216" s="13">
        <v>13.967399999999998</v>
      </c>
      <c r="J216" s="13">
        <v>1.5026000000000028</v>
      </c>
      <c r="K216" s="18">
        <v>15.47</v>
      </c>
    </row>
    <row r="217" spans="2:11">
      <c r="B217" s="9">
        <v>44348</v>
      </c>
      <c r="C217" s="10">
        <f>YEAR(Tabla3[[#This Row],[Fecha]])</f>
        <v>2021</v>
      </c>
      <c r="D217" s="11" t="s">
        <v>21</v>
      </c>
      <c r="E217" s="13">
        <v>9.6053358443188941</v>
      </c>
      <c r="F217" s="13">
        <v>0.76842686754551159</v>
      </c>
      <c r="G217" s="13">
        <v>1.1599999999999999</v>
      </c>
      <c r="H217" s="13">
        <f t="shared" si="54"/>
        <v>2.0760772881355929</v>
      </c>
      <c r="I217" s="13">
        <v>13.609839999999998</v>
      </c>
      <c r="J217" s="13">
        <v>0.75016000000000105</v>
      </c>
      <c r="K217" s="18">
        <v>14.36</v>
      </c>
    </row>
    <row r="218" spans="2:11">
      <c r="B218" s="9">
        <v>44348</v>
      </c>
      <c r="C218" s="10">
        <f>YEAR(Tabla3[[#This Row],[Fecha]])</f>
        <v>2021</v>
      </c>
      <c r="D218" s="11" t="s">
        <v>22</v>
      </c>
      <c r="E218" s="13">
        <v>9.3746756643649292</v>
      </c>
      <c r="F218" s="13">
        <v>0.7499740531491943</v>
      </c>
      <c r="G218" s="13">
        <v>1.22</v>
      </c>
      <c r="H218" s="13">
        <f t="shared" si="54"/>
        <v>2.0420369491525423</v>
      </c>
      <c r="I218" s="13">
        <v>13.386686666666668</v>
      </c>
      <c r="J218" s="13">
        <v>0.41331333333333298</v>
      </c>
      <c r="K218" s="18">
        <v>13.8</v>
      </c>
    </row>
    <row r="219" spans="2:11">
      <c r="B219" s="9">
        <v>44348</v>
      </c>
      <c r="C219" s="10">
        <f>YEAR(Tabla3[[#This Row],[Fecha]])</f>
        <v>2021</v>
      </c>
      <c r="D219" s="11" t="s">
        <v>23</v>
      </c>
      <c r="E219" s="13">
        <v>9.424666666666667</v>
      </c>
      <c r="F219" s="13"/>
      <c r="G219" s="13">
        <v>1.49</v>
      </c>
      <c r="H219" s="13">
        <f t="shared" si="54"/>
        <v>1.9646399999999999</v>
      </c>
      <c r="I219" s="13">
        <v>12.879306666666666</v>
      </c>
      <c r="J219" s="13">
        <v>1.2206933333333332</v>
      </c>
      <c r="K219" s="18">
        <v>14.1</v>
      </c>
    </row>
    <row r="220" spans="2:11">
      <c r="B220" s="9">
        <v>44348</v>
      </c>
      <c r="C220" s="10">
        <f>YEAR(Tabla3[[#This Row],[Fecha]])</f>
        <v>2021</v>
      </c>
      <c r="D220" s="11" t="s">
        <v>24</v>
      </c>
      <c r="E220" s="13">
        <v>8.0443333333333324</v>
      </c>
      <c r="F220" s="13"/>
      <c r="G220" s="13">
        <v>0.92</v>
      </c>
      <c r="H220" s="13">
        <f t="shared" si="54"/>
        <v>1.6135799999999998</v>
      </c>
      <c r="I220" s="13">
        <v>10.577913333333331</v>
      </c>
      <c r="J220" s="13"/>
      <c r="K220" s="18"/>
    </row>
    <row r="221" spans="2:11">
      <c r="B221" s="9">
        <v>44348</v>
      </c>
      <c r="C221" s="10">
        <f>YEAR(Tabla3[[#This Row],[Fecha]])</f>
        <v>2021</v>
      </c>
      <c r="D221" s="11" t="s">
        <v>25</v>
      </c>
      <c r="E221" s="13">
        <v>7.9120000000000008</v>
      </c>
      <c r="F221" s="13"/>
      <c r="G221" s="13">
        <v>1</v>
      </c>
      <c r="H221" s="13">
        <f t="shared" si="54"/>
        <v>1.60416</v>
      </c>
      <c r="I221" s="13">
        <v>10.516160000000001</v>
      </c>
      <c r="J221" s="13"/>
      <c r="K221" s="18"/>
    </row>
    <row r="222" spans="2:11">
      <c r="B222" s="9">
        <v>44378</v>
      </c>
      <c r="C222" s="10">
        <f>YEAR(Tabla3[[#This Row],[Fecha]])</f>
        <v>2021</v>
      </c>
      <c r="D222" s="11" t="s">
        <v>18</v>
      </c>
      <c r="E222" s="13">
        <v>2.6836666666666669</v>
      </c>
      <c r="F222" s="13">
        <v>0</v>
      </c>
      <c r="G222" s="13">
        <v>0</v>
      </c>
      <c r="H222" s="13">
        <f t="shared" si="54"/>
        <v>0.48306000000000004</v>
      </c>
      <c r="I222" s="13">
        <v>3.1667266666666669</v>
      </c>
      <c r="J222" s="13">
        <v>1.9532733333333332</v>
      </c>
      <c r="K222" s="18">
        <v>5.12</v>
      </c>
    </row>
    <row r="223" spans="2:11">
      <c r="B223" s="9">
        <v>44378</v>
      </c>
      <c r="C223" s="10">
        <f>YEAR(Tabla3[[#This Row],[Fecha]])</f>
        <v>2021</v>
      </c>
      <c r="D223" s="11" t="s">
        <v>19</v>
      </c>
      <c r="E223" s="13">
        <v>10.80699937225361</v>
      </c>
      <c r="F223" s="13">
        <v>0.86455994978028883</v>
      </c>
      <c r="G223" s="13">
        <v>1.1299999999999999</v>
      </c>
      <c r="H223" s="13">
        <f t="shared" si="54"/>
        <v>2.3042806779661018</v>
      </c>
      <c r="I223" s="13">
        <v>15.105840000000001</v>
      </c>
      <c r="J223" s="13">
        <v>1.7541599999999988</v>
      </c>
      <c r="K223" s="18">
        <v>16.86</v>
      </c>
    </row>
    <row r="224" spans="2:11">
      <c r="B224" s="9">
        <v>44378</v>
      </c>
      <c r="C224" s="10">
        <f>YEAR(Tabla3[[#This Row],[Fecha]])</f>
        <v>2021</v>
      </c>
      <c r="D224" s="11" t="s">
        <v>20</v>
      </c>
      <c r="E224" s="13">
        <v>10.619015484410999</v>
      </c>
      <c r="F224" s="13">
        <v>0.84952123875287711</v>
      </c>
      <c r="G224" s="13">
        <v>1.1299999999999999</v>
      </c>
      <c r="H224" s="13">
        <f t="shared" si="54"/>
        <v>2.2677366101694973</v>
      </c>
      <c r="I224" s="13">
        <v>14.86627333333333</v>
      </c>
      <c r="J224" s="13">
        <v>1.1537266666666692</v>
      </c>
      <c r="K224" s="18">
        <v>16.02</v>
      </c>
    </row>
    <row r="225" spans="2:11">
      <c r="B225" s="9">
        <v>44378</v>
      </c>
      <c r="C225" s="10">
        <f>YEAR(Tabla3[[#This Row],[Fecha]])</f>
        <v>2021</v>
      </c>
      <c r="D225" s="11" t="s">
        <v>21</v>
      </c>
      <c r="E225" s="13">
        <v>10.282998535258423</v>
      </c>
      <c r="F225" s="13">
        <v>0.82263988282067391</v>
      </c>
      <c r="G225" s="13">
        <v>1.1599999999999999</v>
      </c>
      <c r="H225" s="13">
        <f t="shared" si="54"/>
        <v>2.2078149152542377</v>
      </c>
      <c r="I225" s="13">
        <v>14.473453333333335</v>
      </c>
      <c r="J225" s="13">
        <v>0.48654666666666557</v>
      </c>
      <c r="K225" s="18">
        <v>14.96</v>
      </c>
    </row>
    <row r="226" spans="2:11">
      <c r="B226" s="9">
        <v>44378</v>
      </c>
      <c r="C226" s="10">
        <f>YEAR(Tabla3[[#This Row],[Fecha]])</f>
        <v>2021</v>
      </c>
      <c r="D226" s="11" t="s">
        <v>22</v>
      </c>
      <c r="E226" s="13">
        <v>10.109002929483154</v>
      </c>
      <c r="F226" s="13">
        <v>0.80872023435865237</v>
      </c>
      <c r="G226" s="13">
        <v>1.22</v>
      </c>
      <c r="H226" s="13">
        <f t="shared" si="54"/>
        <v>2.1847901694915253</v>
      </c>
      <c r="I226" s="13">
        <v>14.322513333333333</v>
      </c>
      <c r="J226" s="13">
        <v>6.7486666666667361E-2</v>
      </c>
      <c r="K226" s="18">
        <v>14.39</v>
      </c>
    </row>
    <row r="227" spans="2:11">
      <c r="B227" s="9">
        <v>44378</v>
      </c>
      <c r="C227" s="10">
        <f>YEAR(Tabla3[[#This Row],[Fecha]])</f>
        <v>2021</v>
      </c>
      <c r="D227" s="11" t="s">
        <v>23</v>
      </c>
      <c r="E227" s="13">
        <v>9.9450000000000003</v>
      </c>
      <c r="F227" s="13"/>
      <c r="G227" s="13">
        <v>1.49</v>
      </c>
      <c r="H227" s="13">
        <f t="shared" si="54"/>
        <v>2.0583</v>
      </c>
      <c r="I227" s="13">
        <v>13.493300000000001</v>
      </c>
      <c r="J227" s="13">
        <v>1.116699999999998</v>
      </c>
      <c r="K227" s="18">
        <v>14.61</v>
      </c>
    </row>
    <row r="228" spans="2:11">
      <c r="B228" s="9">
        <v>44378</v>
      </c>
      <c r="C228" s="10">
        <f>YEAR(Tabla3[[#This Row],[Fecha]])</f>
        <v>2021</v>
      </c>
      <c r="D228" s="11" t="s">
        <v>24</v>
      </c>
      <c r="E228" s="13">
        <v>8.7240000000000002</v>
      </c>
      <c r="F228" s="13"/>
      <c r="G228" s="13">
        <v>0.92</v>
      </c>
      <c r="H228" s="13">
        <f t="shared" si="54"/>
        <v>1.7359199999999999</v>
      </c>
      <c r="I228" s="13">
        <v>11.37992</v>
      </c>
      <c r="J228" s="13"/>
      <c r="K228" s="18"/>
    </row>
    <row r="229" spans="2:11">
      <c r="B229" s="9">
        <v>44378</v>
      </c>
      <c r="C229" s="10">
        <f>YEAR(Tabla3[[#This Row],[Fecha]])</f>
        <v>2021</v>
      </c>
      <c r="D229" s="11" t="s">
        <v>25</v>
      </c>
      <c r="E229" s="13">
        <v>8.5910000000000011</v>
      </c>
      <c r="F229" s="13"/>
      <c r="G229" s="13">
        <v>1</v>
      </c>
      <c r="H229" s="13">
        <f t="shared" si="54"/>
        <v>1.72638</v>
      </c>
      <c r="I229" s="13">
        <v>11.317380000000002</v>
      </c>
      <c r="J229" s="13"/>
      <c r="K229" s="18"/>
    </row>
    <row r="230" spans="2:11">
      <c r="B230" s="9">
        <v>44409</v>
      </c>
      <c r="C230" s="10">
        <f>YEAR(Tabla3[[#This Row],[Fecha]])</f>
        <v>2021</v>
      </c>
      <c r="D230" s="11" t="s">
        <v>18</v>
      </c>
      <c r="E230" s="13">
        <v>2.8606451612903228</v>
      </c>
      <c r="F230" s="13">
        <v>0</v>
      </c>
      <c r="G230" s="13">
        <v>0</v>
      </c>
      <c r="H230" s="13">
        <f t="shared" si="54"/>
        <v>0.51491612903225803</v>
      </c>
      <c r="I230" s="13">
        <v>3.3755612903225809</v>
      </c>
      <c r="J230" s="13">
        <v>2.0224387096774188</v>
      </c>
      <c r="K230" s="18">
        <v>5.3979999999999997</v>
      </c>
    </row>
    <row r="231" spans="2:11">
      <c r="B231" s="9">
        <v>44409</v>
      </c>
      <c r="C231" s="10">
        <f>YEAR(Tabla3[[#This Row],[Fecha]])</f>
        <v>2021</v>
      </c>
      <c r="D231" s="11" t="s">
        <v>19</v>
      </c>
      <c r="E231" s="13">
        <v>11.227092319219164</v>
      </c>
      <c r="F231" s="13">
        <v>0.89816738553753317</v>
      </c>
      <c r="G231" s="13">
        <v>1.1299999999999999</v>
      </c>
      <c r="H231" s="13">
        <f t="shared" si="54"/>
        <v>2.3859467468562054</v>
      </c>
      <c r="I231" s="13">
        <v>15.641206451612902</v>
      </c>
      <c r="J231" s="13">
        <v>1.6287935483870974</v>
      </c>
      <c r="K231" s="18">
        <v>17.27</v>
      </c>
    </row>
    <row r="232" spans="2:11">
      <c r="B232" s="9">
        <v>44409</v>
      </c>
      <c r="C232" s="10">
        <f>YEAR(Tabla3[[#This Row],[Fecha]])</f>
        <v>2021</v>
      </c>
      <c r="D232" s="11" t="s">
        <v>20</v>
      </c>
      <c r="E232" s="13">
        <v>11.062582265151976</v>
      </c>
      <c r="F232" s="13">
        <v>0.88500658121215814</v>
      </c>
      <c r="G232" s="13">
        <v>1.1299999999999999</v>
      </c>
      <c r="H232" s="13">
        <f t="shared" si="54"/>
        <v>2.353965992345544</v>
      </c>
      <c r="I232" s="13">
        <v>15.431554838709676</v>
      </c>
      <c r="J232" s="13">
        <v>1.0384451612903227</v>
      </c>
      <c r="K232" s="18">
        <v>16.47</v>
      </c>
    </row>
    <row r="233" spans="2:11">
      <c r="B233" s="9">
        <v>44409</v>
      </c>
      <c r="C233" s="10">
        <f>YEAR(Tabla3[[#This Row],[Fecha]])</f>
        <v>2021</v>
      </c>
      <c r="D233" s="11" t="s">
        <v>21</v>
      </c>
      <c r="E233" s="13">
        <v>10.739361217422998</v>
      </c>
      <c r="F233" s="13">
        <v>0.85914889739383982</v>
      </c>
      <c r="G233" s="13">
        <v>1.1599999999999999</v>
      </c>
      <c r="H233" s="13">
        <f t="shared" si="54"/>
        <v>2.2965318206670307</v>
      </c>
      <c r="I233" s="13">
        <v>15.055041935483869</v>
      </c>
      <c r="J233" s="13">
        <v>0.37495806451613056</v>
      </c>
      <c r="K233" s="18">
        <v>15.43</v>
      </c>
    </row>
    <row r="234" spans="2:11">
      <c r="B234" s="9">
        <v>44409</v>
      </c>
      <c r="C234" s="10">
        <f>YEAR(Tabla3[[#This Row],[Fecha]])</f>
        <v>2021</v>
      </c>
      <c r="D234" s="11" t="s">
        <v>23</v>
      </c>
      <c r="E234" s="13">
        <v>10.739677419354841</v>
      </c>
      <c r="F234" s="13"/>
      <c r="G234" s="13">
        <v>1.49</v>
      </c>
      <c r="H234" s="13">
        <f t="shared" si="54"/>
        <v>2.2013419354838715</v>
      </c>
      <c r="I234" s="13">
        <v>14.431019354838712</v>
      </c>
      <c r="J234" s="13">
        <v>0.89898064516128784</v>
      </c>
      <c r="K234" s="18">
        <v>15.33</v>
      </c>
    </row>
    <row r="235" spans="2:11">
      <c r="B235" s="9">
        <v>44409</v>
      </c>
      <c r="C235" s="10">
        <f>YEAR(Tabla3[[#This Row],[Fecha]])</f>
        <v>2021</v>
      </c>
      <c r="D235" s="11" t="s">
        <v>24</v>
      </c>
      <c r="E235" s="13">
        <v>8.7722580645161301</v>
      </c>
      <c r="F235" s="13"/>
      <c r="G235" s="13">
        <v>0.92</v>
      </c>
      <c r="H235" s="13">
        <f t="shared" si="54"/>
        <v>1.7446064516129034</v>
      </c>
      <c r="I235" s="13">
        <v>11.436864516129033</v>
      </c>
      <c r="J235" s="13"/>
      <c r="K235" s="18"/>
    </row>
    <row r="236" spans="2:11">
      <c r="B236" s="9">
        <v>44409</v>
      </c>
      <c r="C236" s="10">
        <f>YEAR(Tabla3[[#This Row],[Fecha]])</f>
        <v>2021</v>
      </c>
      <c r="D236" s="11" t="s">
        <v>25</v>
      </c>
      <c r="E236" s="13">
        <v>8.627741935483872</v>
      </c>
      <c r="F236" s="13"/>
      <c r="G236" s="13">
        <v>1</v>
      </c>
      <c r="H236" s="13">
        <f t="shared" si="54"/>
        <v>1.7329935483870968</v>
      </c>
      <c r="I236" s="13">
        <v>11.360735483870968</v>
      </c>
      <c r="J236" s="13"/>
      <c r="K236" s="18"/>
    </row>
    <row r="237" spans="2:11">
      <c r="B237" s="9">
        <v>44440</v>
      </c>
      <c r="C237" s="10">
        <f>YEAR(Tabla3[[#This Row],[Fecha]])</f>
        <v>2021</v>
      </c>
      <c r="D237" s="11" t="s">
        <v>18</v>
      </c>
      <c r="E237" s="13">
        <v>2.3303333333333334</v>
      </c>
      <c r="F237" s="13">
        <v>0</v>
      </c>
      <c r="G237" s="13">
        <v>0</v>
      </c>
      <c r="H237" s="13">
        <f t="shared" si="54"/>
        <v>0.41946</v>
      </c>
      <c r="I237" s="13">
        <v>2.7497933333333333</v>
      </c>
      <c r="J237" s="13">
        <v>2.251206666666667</v>
      </c>
      <c r="K237" s="18">
        <v>5.0010000000000003</v>
      </c>
    </row>
    <row r="238" spans="2:11">
      <c r="B238" s="9">
        <v>44440</v>
      </c>
      <c r="C238" s="10">
        <f>YEAR(Tabla3[[#This Row],[Fecha]])</f>
        <v>2021</v>
      </c>
      <c r="D238" s="11" t="s">
        <v>19</v>
      </c>
      <c r="E238" s="13">
        <v>11.317001464741578</v>
      </c>
      <c r="F238" s="13">
        <v>0.9053601171793263</v>
      </c>
      <c r="G238" s="13">
        <v>1.1299999999999999</v>
      </c>
      <c r="H238" s="13">
        <f t="shared" si="54"/>
        <v>2.4034250847457623</v>
      </c>
      <c r="I238" s="13">
        <v>15.755786666666665</v>
      </c>
      <c r="J238" s="13">
        <v>1.6342133333333351</v>
      </c>
      <c r="K238" s="18">
        <v>17.39</v>
      </c>
    </row>
    <row r="239" spans="2:11">
      <c r="B239" s="9">
        <v>44440</v>
      </c>
      <c r="C239" s="10">
        <f>YEAR(Tabla3[[#This Row],[Fecha]])</f>
        <v>2021</v>
      </c>
      <c r="D239" s="11" t="s">
        <v>20</v>
      </c>
      <c r="E239" s="13">
        <v>11.207663737183511</v>
      </c>
      <c r="F239" s="13">
        <v>0.89661309897468089</v>
      </c>
      <c r="G239" s="13">
        <v>1.1299999999999999</v>
      </c>
      <c r="H239" s="13">
        <f t="shared" si="54"/>
        <v>2.3821698305084742</v>
      </c>
      <c r="I239" s="13">
        <v>15.616446666666665</v>
      </c>
      <c r="J239" s="13">
        <v>0.97355333333333505</v>
      </c>
      <c r="K239" s="18">
        <v>16.59</v>
      </c>
    </row>
    <row r="240" spans="2:11">
      <c r="B240" s="9">
        <v>44440</v>
      </c>
      <c r="C240" s="10">
        <f>YEAR(Tabla3[[#This Row],[Fecha]])</f>
        <v>2021</v>
      </c>
      <c r="D240" s="11" t="s">
        <v>21</v>
      </c>
      <c r="E240" s="13">
        <v>10.962659552207574</v>
      </c>
      <c r="F240" s="13">
        <v>0.87701276417660601</v>
      </c>
      <c r="G240" s="13">
        <v>1.1599999999999999</v>
      </c>
      <c r="H240" s="13">
        <f t="shared" si="54"/>
        <v>2.3399410169491524</v>
      </c>
      <c r="I240" s="13">
        <v>15.339613333333332</v>
      </c>
      <c r="J240" s="13">
        <v>0.24038666666666764</v>
      </c>
      <c r="K240" s="18">
        <v>15.58</v>
      </c>
    </row>
    <row r="241" spans="2:11">
      <c r="B241" s="9">
        <v>44440</v>
      </c>
      <c r="C241" s="10">
        <f>YEAR(Tabla3[[#This Row],[Fecha]])</f>
        <v>2021</v>
      </c>
      <c r="D241" s="11" t="s">
        <v>23</v>
      </c>
      <c r="E241" s="13">
        <v>11.211333333333334</v>
      </c>
      <c r="F241" s="13"/>
      <c r="G241" s="13">
        <v>1.49</v>
      </c>
      <c r="H241" s="13">
        <f t="shared" si="54"/>
        <v>2.2862400000000003</v>
      </c>
      <c r="I241" s="13">
        <v>14.987573333333334</v>
      </c>
      <c r="J241" s="13">
        <v>0.51242666666666636</v>
      </c>
      <c r="K241" s="18">
        <v>15.5</v>
      </c>
    </row>
    <row r="242" spans="2:11">
      <c r="B242" s="9">
        <v>44440</v>
      </c>
      <c r="C242" s="10">
        <f>YEAR(Tabla3[[#This Row],[Fecha]])</f>
        <v>2021</v>
      </c>
      <c r="D242" s="11" t="s">
        <v>24</v>
      </c>
      <c r="E242" s="13">
        <v>8.9913333333333334</v>
      </c>
      <c r="F242" s="13"/>
      <c r="G242" s="13">
        <v>0.92</v>
      </c>
      <c r="H242" s="13">
        <f t="shared" si="54"/>
        <v>1.7840399999999998</v>
      </c>
      <c r="I242" s="13">
        <v>11.695373333333333</v>
      </c>
      <c r="J242" s="13"/>
      <c r="K242" s="18"/>
    </row>
    <row r="243" spans="2:11">
      <c r="B243" s="9">
        <v>44440</v>
      </c>
      <c r="C243" s="10">
        <f>YEAR(Tabla3[[#This Row],[Fecha]])</f>
        <v>2021</v>
      </c>
      <c r="D243" s="11" t="s">
        <v>25</v>
      </c>
      <c r="E243" s="13">
        <v>8.8383333333333347</v>
      </c>
      <c r="F243" s="13"/>
      <c r="G243" s="13">
        <v>1</v>
      </c>
      <c r="H243" s="13">
        <f t="shared" si="54"/>
        <v>1.7709000000000001</v>
      </c>
      <c r="I243" s="13">
        <v>11.609233333333336</v>
      </c>
      <c r="J243" s="13"/>
      <c r="K243" s="18"/>
    </row>
    <row r="244" spans="2:11">
      <c r="B244" s="9">
        <v>44470</v>
      </c>
      <c r="C244" s="10">
        <f>YEAR(Tabla3[[#This Row],[Fecha]])</f>
        <v>2021</v>
      </c>
      <c r="D244" s="11" t="s">
        <v>18</v>
      </c>
      <c r="E244" s="13">
        <v>2.3619354838709685</v>
      </c>
      <c r="F244" s="13">
        <v>0</v>
      </c>
      <c r="G244" s="13">
        <v>0</v>
      </c>
      <c r="H244" s="13">
        <f t="shared" si="54"/>
        <v>0.42514838709677433</v>
      </c>
      <c r="I244" s="13">
        <v>2.7870838709677428</v>
      </c>
      <c r="J244" s="13">
        <v>2.1949161290322574</v>
      </c>
      <c r="K244" s="18">
        <v>4.9820000000000002</v>
      </c>
    </row>
    <row r="245" spans="2:11">
      <c r="B245" s="9">
        <v>44470</v>
      </c>
      <c r="C245" s="10">
        <f>YEAR(Tabla3[[#This Row],[Fecha]])</f>
        <v>2021</v>
      </c>
      <c r="D245" s="11" t="s">
        <v>19</v>
      </c>
      <c r="E245" s="13">
        <v>11.877435048498471</v>
      </c>
      <c r="F245" s="13">
        <v>0.95019480387987776</v>
      </c>
      <c r="G245" s="13">
        <v>1.1299999999999999</v>
      </c>
      <c r="H245" s="13">
        <f t="shared" si="54"/>
        <v>2.5123733734281029</v>
      </c>
      <c r="I245" s="13">
        <v>16.470003225806451</v>
      </c>
      <c r="J245" s="13">
        <v>1.2499967741935478</v>
      </c>
      <c r="K245" s="18">
        <v>17.72</v>
      </c>
    </row>
    <row r="246" spans="2:11">
      <c r="B246" s="9">
        <v>44470</v>
      </c>
      <c r="C246" s="10">
        <f>YEAR(Tabla3[[#This Row],[Fecha]])</f>
        <v>2021</v>
      </c>
      <c r="D246" s="11" t="s">
        <v>20</v>
      </c>
      <c r="E246" s="13">
        <v>11.751592147095154</v>
      </c>
      <c r="F246" s="13">
        <v>0.94012737176761241</v>
      </c>
      <c r="G246" s="13">
        <v>1.1299999999999999</v>
      </c>
      <c r="H246" s="13">
        <f t="shared" si="54"/>
        <v>2.487909513395298</v>
      </c>
      <c r="I246" s="13">
        <v>16.309629032258066</v>
      </c>
      <c r="J246" s="13">
        <v>0.67037096774193472</v>
      </c>
      <c r="K246" s="18">
        <v>16.98</v>
      </c>
    </row>
    <row r="247" spans="2:11">
      <c r="B247" s="9">
        <v>44470</v>
      </c>
      <c r="C247" s="10">
        <f>YEAR(Tabla3[[#This Row],[Fecha]])</f>
        <v>2021</v>
      </c>
      <c r="D247" s="11" t="s">
        <v>21</v>
      </c>
      <c r="E247" s="13">
        <v>11.485812425328556</v>
      </c>
      <c r="F247" s="13">
        <v>0.91886499402628452</v>
      </c>
      <c r="G247" s="13">
        <v>1.1599999999999999</v>
      </c>
      <c r="H247" s="13">
        <f t="shared" si="54"/>
        <v>2.441641935483871</v>
      </c>
      <c r="I247" s="13">
        <v>16.006319354838713</v>
      </c>
      <c r="J247" s="13">
        <v>0.64368064516128598</v>
      </c>
      <c r="K247" s="18">
        <v>16.649999999999999</v>
      </c>
    </row>
    <row r="248" spans="2:11">
      <c r="B248" s="9">
        <v>44470</v>
      </c>
      <c r="C248" s="10">
        <f>YEAR(Tabla3[[#This Row],[Fecha]])</f>
        <v>2021</v>
      </c>
      <c r="D248" s="11" t="s">
        <v>23</v>
      </c>
      <c r="E248" s="13">
        <v>11.996129032258063</v>
      </c>
      <c r="F248" s="13"/>
      <c r="G248" s="13">
        <v>1.49</v>
      </c>
      <c r="H248" s="13">
        <f t="shared" si="54"/>
        <v>2.4275032258064511</v>
      </c>
      <c r="I248" s="13">
        <v>15.913632258064514</v>
      </c>
      <c r="J248" s="13">
        <v>0.1963677419354859</v>
      </c>
      <c r="K248" s="18">
        <v>16.11</v>
      </c>
    </row>
    <row r="249" spans="2:11">
      <c r="B249" s="9">
        <v>44470</v>
      </c>
      <c r="C249" s="10">
        <f>YEAR(Tabla3[[#This Row],[Fecha]])</f>
        <v>2021</v>
      </c>
      <c r="D249" s="11" t="s">
        <v>24</v>
      </c>
      <c r="E249" s="13">
        <v>9.7622580645161321</v>
      </c>
      <c r="F249" s="13"/>
      <c r="G249" s="13">
        <v>0.92</v>
      </c>
      <c r="H249" s="13">
        <f t="shared" si="54"/>
        <v>1.9228064516129038</v>
      </c>
      <c r="I249" s="13">
        <v>12.605064516129035</v>
      </c>
      <c r="J249" s="13"/>
      <c r="K249" s="18"/>
    </row>
    <row r="250" spans="2:11">
      <c r="B250" s="9">
        <v>44470</v>
      </c>
      <c r="C250" s="10">
        <f>YEAR(Tabla3[[#This Row],[Fecha]])</f>
        <v>2021</v>
      </c>
      <c r="D250" s="11" t="s">
        <v>25</v>
      </c>
      <c r="E250" s="13">
        <v>9.562258064516131</v>
      </c>
      <c r="F250" s="13"/>
      <c r="G250" s="13">
        <v>1</v>
      </c>
      <c r="H250" s="13">
        <f t="shared" si="54"/>
        <v>1.9012064516129035</v>
      </c>
      <c r="I250" s="13">
        <v>12.463464516129035</v>
      </c>
      <c r="J250" s="13"/>
      <c r="K250" s="18"/>
    </row>
    <row r="251" spans="2:11">
      <c r="B251" s="9">
        <v>44501</v>
      </c>
      <c r="C251" s="10">
        <f>YEAR(Tabla3[[#This Row],[Fecha]])</f>
        <v>2021</v>
      </c>
      <c r="D251" s="11" t="s">
        <v>18</v>
      </c>
      <c r="E251" s="13">
        <v>2.8033333333333337</v>
      </c>
      <c r="F251" s="13">
        <v>0</v>
      </c>
      <c r="G251" s="13">
        <v>0</v>
      </c>
      <c r="H251" s="13">
        <f t="shared" si="54"/>
        <v>0.50460000000000005</v>
      </c>
      <c r="I251" s="13">
        <v>3.3079333333333336</v>
      </c>
      <c r="J251" s="13">
        <v>2.1960666666666659</v>
      </c>
      <c r="K251" s="18">
        <v>5.5039999999999996</v>
      </c>
    </row>
    <row r="252" spans="2:11">
      <c r="B252" s="9">
        <v>44501</v>
      </c>
      <c r="C252" s="10">
        <f>YEAR(Tabla3[[#This Row],[Fecha]])</f>
        <v>2021</v>
      </c>
      <c r="D252" s="11" t="s">
        <v>19</v>
      </c>
      <c r="E252" s="13">
        <v>12.238010043942246</v>
      </c>
      <c r="F252" s="13">
        <v>0.9790408035153797</v>
      </c>
      <c r="G252" s="13">
        <v>1.1299999999999999</v>
      </c>
      <c r="H252" s="13">
        <f t="shared" si="54"/>
        <v>2.5824691525423726</v>
      </c>
      <c r="I252" s="13">
        <v>16.92952</v>
      </c>
      <c r="J252" s="13">
        <v>1.3404799999999994</v>
      </c>
      <c r="K252" s="18">
        <v>18.27</v>
      </c>
    </row>
    <row r="253" spans="2:11">
      <c r="B253" s="9">
        <v>44501</v>
      </c>
      <c r="C253" s="10">
        <f>YEAR(Tabla3[[#This Row],[Fecha]])</f>
        <v>2021</v>
      </c>
      <c r="D253" s="11" t="s">
        <v>20</v>
      </c>
      <c r="E253" s="13">
        <v>12.107988072818584</v>
      </c>
      <c r="F253" s="13">
        <v>0.96863904582548677</v>
      </c>
      <c r="G253" s="13">
        <v>1.1299999999999999</v>
      </c>
      <c r="H253" s="13">
        <f t="shared" si="54"/>
        <v>2.5571928813559328</v>
      </c>
      <c r="I253" s="13">
        <v>16.763820000000003</v>
      </c>
      <c r="J253" s="13">
        <v>0.73617999999999739</v>
      </c>
      <c r="K253" s="18">
        <v>17.5</v>
      </c>
    </row>
    <row r="254" spans="2:11">
      <c r="B254" s="9">
        <v>44501</v>
      </c>
      <c r="C254" s="10">
        <f>YEAR(Tabla3[[#This Row],[Fecha]])</f>
        <v>2021</v>
      </c>
      <c r="D254" s="11" t="s">
        <v>21</v>
      </c>
      <c r="E254" s="13">
        <v>11.831983678593847</v>
      </c>
      <c r="F254" s="13">
        <v>0.94655869428750783</v>
      </c>
      <c r="G254" s="13">
        <v>1.1599999999999999</v>
      </c>
      <c r="H254" s="13">
        <f t="shared" si="54"/>
        <v>2.5089376271186437</v>
      </c>
      <c r="I254" s="13">
        <v>16.447479999999999</v>
      </c>
      <c r="J254" s="13">
        <v>4.2519999999999669E-2</v>
      </c>
      <c r="K254" s="18">
        <v>16.489999999999998</v>
      </c>
    </row>
    <row r="255" spans="2:11">
      <c r="B255" s="9">
        <v>44501</v>
      </c>
      <c r="C255" s="10">
        <f>YEAR(Tabla3[[#This Row],[Fecha]])</f>
        <v>2021</v>
      </c>
      <c r="D255" s="11" t="s">
        <v>23</v>
      </c>
      <c r="E255" s="13">
        <v>11.155000000000001</v>
      </c>
      <c r="F255" s="13"/>
      <c r="G255" s="13">
        <v>1.49</v>
      </c>
      <c r="H255" s="13">
        <f t="shared" ref="H255:H318" si="60">(E255+F255+G255)*0.18</f>
        <v>2.2761</v>
      </c>
      <c r="I255" s="13">
        <v>14.921100000000001</v>
      </c>
      <c r="J255" s="13">
        <v>1.4289000000000005</v>
      </c>
      <c r="K255" s="18">
        <v>16.350000000000001</v>
      </c>
    </row>
    <row r="256" spans="2:11">
      <c r="B256" s="9">
        <v>44501</v>
      </c>
      <c r="C256" s="10">
        <f>YEAR(Tabla3[[#This Row],[Fecha]])</f>
        <v>2021</v>
      </c>
      <c r="D256" s="11" t="s">
        <v>24</v>
      </c>
      <c r="E256" s="13">
        <v>9.8760000000000012</v>
      </c>
      <c r="F256" s="13"/>
      <c r="G256" s="13">
        <v>0.92</v>
      </c>
      <c r="H256" s="13">
        <f t="shared" si="60"/>
        <v>1.9432800000000001</v>
      </c>
      <c r="I256" s="13">
        <v>12.739280000000001</v>
      </c>
      <c r="J256" s="13"/>
      <c r="K256" s="18"/>
    </row>
    <row r="257" spans="2:11">
      <c r="B257" s="9">
        <v>44501</v>
      </c>
      <c r="C257" s="10">
        <f>YEAR(Tabla3[[#This Row],[Fecha]])</f>
        <v>2021</v>
      </c>
      <c r="D257" s="11" t="s">
        <v>25</v>
      </c>
      <c r="E257" s="13">
        <v>9.65</v>
      </c>
      <c r="F257" s="13"/>
      <c r="G257" s="13">
        <v>1</v>
      </c>
      <c r="H257" s="13">
        <f t="shared" si="60"/>
        <v>1.917</v>
      </c>
      <c r="I257" s="13">
        <v>12.567</v>
      </c>
      <c r="J257" s="13"/>
      <c r="K257" s="18"/>
    </row>
    <row r="258" spans="2:11">
      <c r="B258" s="9">
        <v>44531</v>
      </c>
      <c r="C258" s="10">
        <f>YEAR(Tabla3[[#This Row],[Fecha]])</f>
        <v>2021</v>
      </c>
      <c r="D258" s="11" t="s">
        <v>18</v>
      </c>
      <c r="E258" s="13">
        <v>3.1541935483870969</v>
      </c>
      <c r="F258" s="13">
        <v>0</v>
      </c>
      <c r="G258" s="13">
        <v>0</v>
      </c>
      <c r="H258" s="13">
        <f t="shared" si="60"/>
        <v>0.56775483870967747</v>
      </c>
      <c r="I258" s="13">
        <v>3.7219483870967744</v>
      </c>
      <c r="J258" s="13">
        <v>2.2460516129032255</v>
      </c>
      <c r="K258" s="18">
        <v>5.968</v>
      </c>
    </row>
    <row r="259" spans="2:11">
      <c r="B259" s="9">
        <v>44531</v>
      </c>
      <c r="C259" s="10">
        <f>YEAR(Tabla3[[#This Row],[Fecha]])</f>
        <v>2021</v>
      </c>
      <c r="D259" s="11" t="s">
        <v>19</v>
      </c>
      <c r="E259" s="13">
        <v>11.584219265739224</v>
      </c>
      <c r="F259" s="13">
        <v>0.92673754125913788</v>
      </c>
      <c r="G259" s="13">
        <v>1.1299999999999999</v>
      </c>
      <c r="H259" s="13">
        <f t="shared" si="60"/>
        <v>2.4553722252597048</v>
      </c>
      <c r="I259" s="13">
        <v>16.096329032258065</v>
      </c>
      <c r="J259" s="13">
        <v>2.1236709677419334</v>
      </c>
      <c r="K259" s="18">
        <v>18.22</v>
      </c>
    </row>
    <row r="260" spans="2:11">
      <c r="B260" s="9">
        <v>44531</v>
      </c>
      <c r="C260" s="10">
        <f>YEAR(Tabla3[[#This Row],[Fecha]])</f>
        <v>2021</v>
      </c>
      <c r="D260" s="11" t="s">
        <v>20</v>
      </c>
      <c r="E260" s="13">
        <v>11.47804153251119</v>
      </c>
      <c r="F260" s="13">
        <v>0.91824332260089525</v>
      </c>
      <c r="G260" s="13">
        <v>1.1299999999999999</v>
      </c>
      <c r="H260" s="13">
        <f t="shared" si="60"/>
        <v>2.4347312739201752</v>
      </c>
      <c r="I260" s="13">
        <v>15.961016129032259</v>
      </c>
      <c r="J260" s="13">
        <v>1.5689838709677417</v>
      </c>
      <c r="K260" s="18">
        <v>17.53</v>
      </c>
    </row>
    <row r="261" spans="2:11">
      <c r="B261" s="9">
        <v>44531</v>
      </c>
      <c r="C261" s="10">
        <f>YEAR(Tabla3[[#This Row],[Fecha]])</f>
        <v>2021</v>
      </c>
      <c r="D261" s="11" t="s">
        <v>21</v>
      </c>
      <c r="E261" s="13">
        <v>11.213529959702731</v>
      </c>
      <c r="F261" s="13">
        <v>0.89708239677621848</v>
      </c>
      <c r="G261" s="13">
        <v>1.1599999999999999</v>
      </c>
      <c r="H261" s="13">
        <f t="shared" si="60"/>
        <v>2.3887102241662106</v>
      </c>
      <c r="I261" s="13">
        <v>15.65932258064516</v>
      </c>
      <c r="J261" s="13">
        <v>0.80067741935484094</v>
      </c>
      <c r="K261" s="18">
        <v>16.46</v>
      </c>
    </row>
    <row r="262" spans="2:11">
      <c r="B262" s="9">
        <v>44531</v>
      </c>
      <c r="C262" s="10">
        <f>YEAR(Tabla3[[#This Row],[Fecha]])</f>
        <v>2021</v>
      </c>
      <c r="D262" s="11" t="s">
        <v>23</v>
      </c>
      <c r="E262" s="13">
        <v>10.360000000000003</v>
      </c>
      <c r="F262" s="13"/>
      <c r="G262" s="13">
        <v>1.49</v>
      </c>
      <c r="H262" s="13">
        <f t="shared" si="60"/>
        <v>2.1330000000000005</v>
      </c>
      <c r="I262" s="13">
        <v>13.983000000000004</v>
      </c>
      <c r="J262" s="13">
        <v>2.3169999999999966</v>
      </c>
      <c r="K262" s="18">
        <v>16.3</v>
      </c>
    </row>
    <row r="263" spans="2:11">
      <c r="B263" s="9">
        <v>44531</v>
      </c>
      <c r="C263" s="10">
        <f>YEAR(Tabla3[[#This Row],[Fecha]])</f>
        <v>2021</v>
      </c>
      <c r="D263" s="11" t="s">
        <v>24</v>
      </c>
      <c r="E263" s="13">
        <v>9.5445161290322567</v>
      </c>
      <c r="F263" s="13"/>
      <c r="G263" s="13">
        <v>0.92</v>
      </c>
      <c r="H263" s="13">
        <f t="shared" si="60"/>
        <v>1.8836129032258062</v>
      </c>
      <c r="I263" s="13">
        <v>12.348129032258063</v>
      </c>
      <c r="J263" s="13"/>
      <c r="K263" s="18"/>
    </row>
    <row r="264" spans="2:11">
      <c r="B264" s="9">
        <v>44531</v>
      </c>
      <c r="C264" s="10">
        <f>YEAR(Tabla3[[#This Row],[Fecha]])</f>
        <v>2021</v>
      </c>
      <c r="D264" s="11" t="s">
        <v>25</v>
      </c>
      <c r="E264" s="13">
        <v>9.3654838709677435</v>
      </c>
      <c r="F264" s="13"/>
      <c r="G264" s="13">
        <v>1</v>
      </c>
      <c r="H264" s="13">
        <f t="shared" si="60"/>
        <v>1.8657870967741939</v>
      </c>
      <c r="I264" s="13">
        <v>12.231270967741937</v>
      </c>
      <c r="J264" s="13"/>
      <c r="K264" s="18"/>
    </row>
    <row r="265" spans="2:11">
      <c r="B265" s="9">
        <v>44562</v>
      </c>
      <c r="C265" s="10">
        <f>YEAR(Tabla3[[#This Row],[Fecha]])</f>
        <v>2022</v>
      </c>
      <c r="D265" s="11" t="s">
        <v>18</v>
      </c>
      <c r="E265" s="13">
        <v>2.9880645161290325</v>
      </c>
      <c r="F265" s="13">
        <v>0</v>
      </c>
      <c r="G265" s="13">
        <v>0</v>
      </c>
      <c r="H265" s="13">
        <f t="shared" si="60"/>
        <v>0.53785161290322581</v>
      </c>
      <c r="I265" s="13">
        <f>+SUM(E265:H265)</f>
        <v>3.5259161290322583</v>
      </c>
      <c r="J265" s="13">
        <f>+K265-I265</f>
        <v>2.3410838709677417</v>
      </c>
      <c r="K265" s="18">
        <v>5.867</v>
      </c>
    </row>
    <row r="266" spans="2:11">
      <c r="B266" s="9">
        <v>44562</v>
      </c>
      <c r="C266" s="10">
        <f>YEAR(Tabla3[[#This Row],[Fecha]])</f>
        <v>2022</v>
      </c>
      <c r="D266" s="11" t="s">
        <v>19</v>
      </c>
      <c r="E266" s="13">
        <v>10.628391855496831</v>
      </c>
      <c r="F266" s="13">
        <f>+E266*8%</f>
        <v>0.8502713484397465</v>
      </c>
      <c r="G266" s="13">
        <v>1.1299999999999999</v>
      </c>
      <c r="H266" s="13">
        <f t="shared" si="60"/>
        <v>2.2695593767085835</v>
      </c>
      <c r="I266" s="13">
        <f t="shared" ref="I266:I271" si="61">+SUM(E266:H266)</f>
        <v>14.87822258064516</v>
      </c>
      <c r="J266" s="13">
        <f t="shared" ref="J266:J269" si="62">+K266-I266</f>
        <v>3.261777419354841</v>
      </c>
      <c r="K266" s="18">
        <v>18.14</v>
      </c>
    </row>
    <row r="267" spans="2:11">
      <c r="B267" s="9">
        <v>44562</v>
      </c>
      <c r="C267" s="10">
        <f>YEAR(Tabla3[[#This Row],[Fecha]])</f>
        <v>2022</v>
      </c>
      <c r="D267" s="11" t="s">
        <v>20</v>
      </c>
      <c r="E267" s="13">
        <v>10.528410586639128</v>
      </c>
      <c r="F267" s="13">
        <f t="shared" ref="F267:F268" si="63">+E267*8%</f>
        <v>0.84227284693113025</v>
      </c>
      <c r="G267" s="13">
        <v>1.1299999999999999</v>
      </c>
      <c r="H267" s="13">
        <f t="shared" si="60"/>
        <v>2.2501230180426464</v>
      </c>
      <c r="I267" s="13">
        <f t="shared" si="61"/>
        <v>14.750806451612906</v>
      </c>
      <c r="J267" s="13">
        <f t="shared" si="62"/>
        <v>2.6891935483870952</v>
      </c>
      <c r="K267" s="18">
        <v>17.440000000000001</v>
      </c>
    </row>
    <row r="268" spans="2:11">
      <c r="B268" s="9">
        <v>44562</v>
      </c>
      <c r="C268" s="10">
        <f>YEAR(Tabla3[[#This Row],[Fecha]])</f>
        <v>2022</v>
      </c>
      <c r="D268" s="11" t="s">
        <v>21</v>
      </c>
      <c r="E268" s="13">
        <v>10.293198064111129</v>
      </c>
      <c r="F268" s="13">
        <f t="shared" si="63"/>
        <v>0.82345584512889036</v>
      </c>
      <c r="G268" s="13">
        <v>1.1599999999999999</v>
      </c>
      <c r="H268" s="13">
        <f t="shared" si="60"/>
        <v>2.2097977036632033</v>
      </c>
      <c r="I268" s="13">
        <f t="shared" si="61"/>
        <v>14.486451612903224</v>
      </c>
      <c r="J268" s="13">
        <f t="shared" si="62"/>
        <v>1.8735483870967755</v>
      </c>
      <c r="K268" s="18">
        <v>16.36</v>
      </c>
    </row>
    <row r="269" spans="2:11">
      <c r="B269" s="9">
        <v>44562</v>
      </c>
      <c r="C269" s="10">
        <f>YEAR(Tabla3[[#This Row],[Fecha]])</f>
        <v>2022</v>
      </c>
      <c r="D269" s="11" t="s">
        <v>23</v>
      </c>
      <c r="E269" s="13">
        <v>10.360000000000001</v>
      </c>
      <c r="F269" s="13"/>
      <c r="G269" s="13">
        <v>1.49</v>
      </c>
      <c r="H269" s="13">
        <f t="shared" si="60"/>
        <v>2.133</v>
      </c>
      <c r="I269" s="13">
        <f t="shared" si="61"/>
        <v>13.983000000000001</v>
      </c>
      <c r="J269" s="13">
        <f t="shared" si="62"/>
        <v>2.2070000000000007</v>
      </c>
      <c r="K269" s="18">
        <v>16.190000000000001</v>
      </c>
    </row>
    <row r="270" spans="2:11">
      <c r="B270" s="9">
        <v>44562</v>
      </c>
      <c r="C270" s="10">
        <f>YEAR(Tabla3[[#This Row],[Fecha]])</f>
        <v>2022</v>
      </c>
      <c r="D270" s="11" t="s">
        <v>24</v>
      </c>
      <c r="E270" s="13">
        <v>9.75</v>
      </c>
      <c r="F270" s="13"/>
      <c r="G270" s="13">
        <v>0.92</v>
      </c>
      <c r="H270" s="13">
        <f t="shared" si="60"/>
        <v>1.9205999999999999</v>
      </c>
      <c r="I270" s="13">
        <f t="shared" si="61"/>
        <v>12.5906</v>
      </c>
      <c r="J270" s="13"/>
      <c r="K270" s="18"/>
    </row>
    <row r="271" spans="2:11">
      <c r="B271" s="9">
        <v>44562</v>
      </c>
      <c r="C271" s="10">
        <f>YEAR(Tabla3[[#This Row],[Fecha]])</f>
        <v>2022</v>
      </c>
      <c r="D271" s="11" t="s">
        <v>25</v>
      </c>
      <c r="E271" s="13">
        <v>9.5745161290322578</v>
      </c>
      <c r="F271" s="13"/>
      <c r="G271" s="13">
        <v>1</v>
      </c>
      <c r="H271" s="13">
        <f t="shared" si="60"/>
        <v>1.9034129032258063</v>
      </c>
      <c r="I271" s="13">
        <f t="shared" si="61"/>
        <v>12.477929032258064</v>
      </c>
      <c r="J271" s="13"/>
      <c r="K271" s="18"/>
    </row>
    <row r="272" spans="2:11">
      <c r="B272" s="9">
        <v>44593</v>
      </c>
      <c r="C272" s="10">
        <f>YEAR(Tabla3[[#This Row],[Fecha]])</f>
        <v>2022</v>
      </c>
      <c r="D272" s="11" t="s">
        <v>18</v>
      </c>
      <c r="E272" s="13">
        <v>3.1200000000000006</v>
      </c>
      <c r="F272" s="13">
        <v>0</v>
      </c>
      <c r="G272" s="13">
        <v>0</v>
      </c>
      <c r="H272" s="13">
        <f t="shared" si="60"/>
        <v>0.5616000000000001</v>
      </c>
      <c r="I272" s="13">
        <f>+SUM(E272:H272)</f>
        <v>3.6816000000000004</v>
      </c>
      <c r="J272" s="13">
        <f>+K272-I272</f>
        <v>2.2723999999999993</v>
      </c>
      <c r="K272" s="18">
        <v>5.9539999999999997</v>
      </c>
    </row>
    <row r="273" spans="2:11">
      <c r="B273" s="9">
        <v>44593</v>
      </c>
      <c r="C273" s="10">
        <f>YEAR(Tabla3[[#This Row],[Fecha]])</f>
        <v>2022</v>
      </c>
      <c r="D273" s="11" t="s">
        <v>19</v>
      </c>
      <c r="E273" s="13">
        <v>11.199295466774279</v>
      </c>
      <c r="F273" s="13">
        <f>+E273*8%</f>
        <v>0.89594363734194238</v>
      </c>
      <c r="G273" s="13">
        <v>1.1299999999999999</v>
      </c>
      <c r="H273" s="13">
        <f t="shared" si="60"/>
        <v>2.3805430387409197</v>
      </c>
      <c r="I273" s="13">
        <f>+SUM(E273:H273)</f>
        <v>15.605782142857139</v>
      </c>
      <c r="J273" s="13">
        <f t="shared" ref="J273:J276" si="64">+K273-I273</f>
        <v>3.1742178571428621</v>
      </c>
      <c r="K273" s="18">
        <v>18.78</v>
      </c>
    </row>
    <row r="274" spans="2:11">
      <c r="B274" s="9">
        <v>44593</v>
      </c>
      <c r="C274" s="10">
        <f>YEAR(Tabla3[[#This Row],[Fecha]])</f>
        <v>2022</v>
      </c>
      <c r="D274" s="11" t="s">
        <v>20</v>
      </c>
      <c r="E274" s="13">
        <v>11.091087682719037</v>
      </c>
      <c r="F274" s="13">
        <f t="shared" ref="F274:F275" si="65">+E274*8%</f>
        <v>0.88728701461752291</v>
      </c>
      <c r="G274" s="13">
        <v>1.1299999999999999</v>
      </c>
      <c r="H274" s="13">
        <f t="shared" si="60"/>
        <v>2.3595074455205802</v>
      </c>
      <c r="I274" s="13">
        <f t="shared" ref="I274:I278" si="66">+SUM(E274:H274)</f>
        <v>15.467882142857139</v>
      </c>
      <c r="J274" s="13">
        <f t="shared" si="64"/>
        <v>2.5921178571428598</v>
      </c>
      <c r="K274" s="18">
        <v>18.059999999999999</v>
      </c>
    </row>
    <row r="275" spans="2:11">
      <c r="B275" s="9">
        <v>44593</v>
      </c>
      <c r="C275" s="10">
        <f>YEAR(Tabla3[[#This Row],[Fecha]])</f>
        <v>2022</v>
      </c>
      <c r="D275" s="11" t="s">
        <v>21</v>
      </c>
      <c r="E275" s="13">
        <v>10.846070419693302</v>
      </c>
      <c r="F275" s="13">
        <f t="shared" si="65"/>
        <v>0.86768563357546413</v>
      </c>
      <c r="G275" s="13">
        <v>1.1599999999999999</v>
      </c>
      <c r="H275" s="13">
        <f t="shared" si="60"/>
        <v>2.3172760895883777</v>
      </c>
      <c r="I275" s="13">
        <f t="shared" si="66"/>
        <v>15.191032142857143</v>
      </c>
      <c r="J275" s="13">
        <f t="shared" si="64"/>
        <v>1.7489678571428584</v>
      </c>
      <c r="K275" s="18">
        <v>16.940000000000001</v>
      </c>
    </row>
    <row r="276" spans="2:11">
      <c r="B276" s="9">
        <v>44593</v>
      </c>
      <c r="C276" s="10">
        <f>YEAR(Tabla3[[#This Row],[Fecha]])</f>
        <v>2022</v>
      </c>
      <c r="D276" s="11" t="s">
        <v>23</v>
      </c>
      <c r="E276" s="13">
        <v>10.822857142857144</v>
      </c>
      <c r="F276" s="13"/>
      <c r="G276" s="13">
        <v>1.49</v>
      </c>
      <c r="H276" s="13">
        <f t="shared" si="60"/>
        <v>2.2163142857142857</v>
      </c>
      <c r="I276" s="13">
        <f t="shared" si="66"/>
        <v>14.529171428571431</v>
      </c>
      <c r="J276" s="13">
        <f t="shared" si="64"/>
        <v>1.9908285714285689</v>
      </c>
      <c r="K276" s="18">
        <v>16.52</v>
      </c>
    </row>
    <row r="277" spans="2:11">
      <c r="B277" s="9">
        <v>44593</v>
      </c>
      <c r="C277" s="10">
        <f>YEAR(Tabla3[[#This Row],[Fecha]])</f>
        <v>2022</v>
      </c>
      <c r="D277" s="11" t="s">
        <v>24</v>
      </c>
      <c r="E277" s="13">
        <v>10.718214285714286</v>
      </c>
      <c r="F277" s="13"/>
      <c r="G277" s="13">
        <v>0.92</v>
      </c>
      <c r="H277" s="13">
        <f t="shared" si="60"/>
        <v>2.0948785714285711</v>
      </c>
      <c r="I277" s="13">
        <f t="shared" si="66"/>
        <v>13.733092857142857</v>
      </c>
      <c r="J277" s="13"/>
      <c r="K277" s="18"/>
    </row>
    <row r="278" spans="2:11">
      <c r="B278" s="9">
        <v>44593</v>
      </c>
      <c r="C278" s="10">
        <f>YEAR(Tabla3[[#This Row],[Fecha]])</f>
        <v>2022</v>
      </c>
      <c r="D278" s="11" t="s">
        <v>25</v>
      </c>
      <c r="E278" s="13">
        <v>10.487500000000001</v>
      </c>
      <c r="F278" s="13"/>
      <c r="G278" s="13">
        <v>1</v>
      </c>
      <c r="H278" s="13">
        <f t="shared" si="60"/>
        <v>2.0677500000000002</v>
      </c>
      <c r="I278" s="13">
        <f t="shared" si="66"/>
        <v>13.555250000000001</v>
      </c>
      <c r="J278" s="13"/>
      <c r="K278" s="18"/>
    </row>
    <row r="279" spans="2:11">
      <c r="B279" s="9">
        <v>44621</v>
      </c>
      <c r="C279" s="10">
        <f>YEAR(Tabla3[[#This Row],[Fecha]])</f>
        <v>2022</v>
      </c>
      <c r="D279" s="11" t="s">
        <v>18</v>
      </c>
      <c r="E279" s="13">
        <v>3.1800000000000006</v>
      </c>
      <c r="F279" s="13">
        <v>0</v>
      </c>
      <c r="G279" s="13">
        <v>0</v>
      </c>
      <c r="H279" s="13">
        <f t="shared" si="60"/>
        <v>0.57240000000000013</v>
      </c>
      <c r="I279" s="13">
        <f>+SUM(E279:H279)</f>
        <v>3.7524000000000006</v>
      </c>
      <c r="J279" s="13">
        <f>+K279-I279</f>
        <v>2.2805999999999997</v>
      </c>
      <c r="K279" s="18">
        <v>6.0330000000000004</v>
      </c>
    </row>
    <row r="280" spans="2:11">
      <c r="B280" s="9">
        <v>44621</v>
      </c>
      <c r="C280" s="10">
        <f>YEAR(Tabla3[[#This Row],[Fecha]])</f>
        <v>2022</v>
      </c>
      <c r="D280" s="11" t="s">
        <v>19</v>
      </c>
      <c r="E280" s="13">
        <v>13.294526962719964</v>
      </c>
      <c r="F280" s="13">
        <f>+E280*8%</f>
        <v>1.063562157017597</v>
      </c>
      <c r="G280" s="13">
        <v>1.1299999999999999</v>
      </c>
      <c r="H280" s="13">
        <f t="shared" si="60"/>
        <v>2.7878560415527605</v>
      </c>
      <c r="I280" s="13">
        <f>+SUM(E280:H280)</f>
        <v>18.27594516129032</v>
      </c>
      <c r="J280" s="13">
        <f t="shared" ref="J280:J283" si="67">+K280-I280</f>
        <v>2.684054838709681</v>
      </c>
      <c r="K280" s="18">
        <v>20.96</v>
      </c>
    </row>
    <row r="281" spans="2:11">
      <c r="B281" s="9">
        <v>44621</v>
      </c>
      <c r="C281" s="10">
        <f>YEAR(Tabla3[[#This Row],[Fecha]])</f>
        <v>2022</v>
      </c>
      <c r="D281" s="11" t="s">
        <v>20</v>
      </c>
      <c r="E281" s="13">
        <v>13.143235020148634</v>
      </c>
      <c r="F281" s="13">
        <f t="shared" ref="F281:F282" si="68">+E281*8%</f>
        <v>1.0514588016118906</v>
      </c>
      <c r="G281" s="13">
        <v>1.1299999999999999</v>
      </c>
      <c r="H281" s="13">
        <f t="shared" si="60"/>
        <v>2.7584448879168941</v>
      </c>
      <c r="I281" s="13">
        <f t="shared" ref="I281:I344" si="69">+SUM(E281:H281)</f>
        <v>18.083138709677417</v>
      </c>
      <c r="J281" s="13">
        <f t="shared" si="67"/>
        <v>2.0168612903225842</v>
      </c>
      <c r="K281" s="18">
        <v>20.100000000000001</v>
      </c>
    </row>
    <row r="282" spans="2:11">
      <c r="B282" s="9">
        <v>44621</v>
      </c>
      <c r="C282" s="10">
        <f>YEAR(Tabla3[[#This Row],[Fecha]])</f>
        <v>2022</v>
      </c>
      <c r="D282" s="11" t="s">
        <v>21</v>
      </c>
      <c r="E282" s="13">
        <v>12.810972399408701</v>
      </c>
      <c r="F282" s="13">
        <f t="shared" si="68"/>
        <v>1.0248777919526961</v>
      </c>
      <c r="G282" s="13">
        <v>1.1599999999999999</v>
      </c>
      <c r="H282" s="13">
        <f t="shared" si="60"/>
        <v>2.6992530344450514</v>
      </c>
      <c r="I282" s="13">
        <f t="shared" si="69"/>
        <v>17.695103225806449</v>
      </c>
      <c r="J282" s="13">
        <f t="shared" si="67"/>
        <v>1.3148967741935529</v>
      </c>
      <c r="K282" s="18">
        <v>19.010000000000002</v>
      </c>
    </row>
    <row r="283" spans="2:11">
      <c r="B283" s="9">
        <v>44621</v>
      </c>
      <c r="C283" s="10">
        <f>YEAR(Tabla3[[#This Row],[Fecha]])</f>
        <v>2022</v>
      </c>
      <c r="D283" s="11" t="s">
        <v>23</v>
      </c>
      <c r="E283" s="13">
        <v>11.518064516129034</v>
      </c>
      <c r="F283" s="13"/>
      <c r="G283" s="13">
        <v>1.49</v>
      </c>
      <c r="H283" s="13">
        <f t="shared" si="60"/>
        <v>2.3414516129032261</v>
      </c>
      <c r="I283" s="13">
        <f t="shared" si="69"/>
        <v>15.34951612903226</v>
      </c>
      <c r="J283" s="13">
        <f t="shared" si="67"/>
        <v>1.8904838709677385</v>
      </c>
      <c r="K283" s="18">
        <v>17.239999999999998</v>
      </c>
    </row>
    <row r="284" spans="2:11">
      <c r="B284" s="9">
        <v>44621</v>
      </c>
      <c r="C284" s="10">
        <f>YEAR(Tabla3[[#This Row],[Fecha]])</f>
        <v>2022</v>
      </c>
      <c r="D284" s="11" t="s">
        <v>24</v>
      </c>
      <c r="E284" s="13">
        <v>11.651612903225807</v>
      </c>
      <c r="F284" s="13"/>
      <c r="G284" s="13">
        <v>0.92</v>
      </c>
      <c r="H284" s="13">
        <f t="shared" si="60"/>
        <v>2.2628903225806454</v>
      </c>
      <c r="I284" s="13">
        <f t="shared" si="69"/>
        <v>14.834503225806452</v>
      </c>
      <c r="J284" s="13"/>
      <c r="K284" s="18"/>
    </row>
    <row r="285" spans="2:11">
      <c r="B285" s="9">
        <v>44621</v>
      </c>
      <c r="C285" s="10">
        <f>YEAR(Tabla3[[#This Row],[Fecha]])</f>
        <v>2022</v>
      </c>
      <c r="D285" s="11" t="s">
        <v>25</v>
      </c>
      <c r="E285" s="13">
        <v>11.338064516129034</v>
      </c>
      <c r="F285" s="13"/>
      <c r="G285" s="13">
        <v>1</v>
      </c>
      <c r="H285" s="13">
        <f t="shared" si="60"/>
        <v>2.2208516129032261</v>
      </c>
      <c r="I285" s="13">
        <f t="shared" si="69"/>
        <v>14.55891612903226</v>
      </c>
      <c r="J285" s="13"/>
      <c r="K285" s="18"/>
    </row>
    <row r="286" spans="2:11">
      <c r="B286" s="9">
        <v>44652</v>
      </c>
      <c r="C286" s="10">
        <f>YEAR(Tabla3[[#This Row],[Fecha]])</f>
        <v>2022</v>
      </c>
      <c r="D286" s="11" t="s">
        <v>18</v>
      </c>
      <c r="E286" s="13">
        <v>3.1733333333333333</v>
      </c>
      <c r="F286" s="13">
        <v>0</v>
      </c>
      <c r="G286" s="13">
        <v>0</v>
      </c>
      <c r="H286" s="13">
        <f t="shared" si="60"/>
        <v>0.57119999999999993</v>
      </c>
      <c r="I286" s="13">
        <f t="shared" si="69"/>
        <v>3.744533333333333</v>
      </c>
      <c r="J286" s="13">
        <f t="shared" ref="J286:J297" si="70">+K286-I286</f>
        <v>2.2884666666666673</v>
      </c>
      <c r="K286" s="18">
        <v>6.0330000000000004</v>
      </c>
    </row>
    <row r="287" spans="2:11">
      <c r="B287" s="9">
        <v>44652</v>
      </c>
      <c r="C287" s="10">
        <f>YEAR(Tabla3[[#This Row],[Fecha]])</f>
        <v>2022</v>
      </c>
      <c r="D287" s="11" t="s">
        <v>19</v>
      </c>
      <c r="E287" s="13">
        <v>14.423652960870475</v>
      </c>
      <c r="F287" s="13">
        <f t="shared" ref="F287:F289" si="71">+E287*8%</f>
        <v>1.153892236869638</v>
      </c>
      <c r="G287" s="13">
        <v>1.1299999999999999</v>
      </c>
      <c r="H287" s="13">
        <f t="shared" si="60"/>
        <v>3.0073581355932202</v>
      </c>
      <c r="I287" s="13">
        <f t="shared" si="69"/>
        <v>19.714903333333332</v>
      </c>
      <c r="J287" s="13">
        <f t="shared" si="70"/>
        <v>1.2450966666666687</v>
      </c>
      <c r="K287" s="18">
        <v>20.96</v>
      </c>
    </row>
    <row r="288" spans="2:11">
      <c r="B288" s="9">
        <v>44652</v>
      </c>
      <c r="C288" s="10">
        <f>YEAR(Tabla3[[#This Row],[Fecha]])</f>
        <v>2022</v>
      </c>
      <c r="D288" s="11" t="s">
        <v>20</v>
      </c>
      <c r="E288" s="13">
        <v>14.221997279765645</v>
      </c>
      <c r="F288" s="13">
        <f t="shared" si="71"/>
        <v>1.1377597823812517</v>
      </c>
      <c r="G288" s="13">
        <v>1.1299999999999999</v>
      </c>
      <c r="H288" s="13">
        <f t="shared" si="60"/>
        <v>2.9681562711864413</v>
      </c>
      <c r="I288" s="13">
        <f t="shared" si="69"/>
        <v>19.457913333333337</v>
      </c>
      <c r="J288" s="13">
        <f t="shared" si="70"/>
        <v>0.64208666666666403</v>
      </c>
      <c r="K288" s="18">
        <v>20.100000000000001</v>
      </c>
    </row>
    <row r="289" spans="2:11">
      <c r="B289" s="9">
        <v>44652</v>
      </c>
      <c r="C289" s="10">
        <f>YEAR(Tabla3[[#This Row],[Fecha]])</f>
        <v>2022</v>
      </c>
      <c r="D289" s="11" t="s">
        <v>21</v>
      </c>
      <c r="E289" s="13">
        <v>13.752014019669387</v>
      </c>
      <c r="F289" s="13">
        <f t="shared" si="71"/>
        <v>1.1001611215735509</v>
      </c>
      <c r="G289" s="13">
        <v>0</v>
      </c>
      <c r="H289" s="13">
        <f t="shared" si="60"/>
        <v>2.6733915254237286</v>
      </c>
      <c r="I289" s="13">
        <f t="shared" si="69"/>
        <v>17.525566666666666</v>
      </c>
      <c r="J289" s="13">
        <f t="shared" si="70"/>
        <v>1.4844333333333353</v>
      </c>
      <c r="K289" s="18">
        <v>19.010000000000002</v>
      </c>
    </row>
    <row r="290" spans="2:11">
      <c r="B290" s="9">
        <v>44652</v>
      </c>
      <c r="C290" s="10">
        <f>YEAR(Tabla3[[#This Row],[Fecha]])</f>
        <v>2022</v>
      </c>
      <c r="D290" s="11" t="s">
        <v>23</v>
      </c>
      <c r="E290" s="13">
        <v>11.608000000000001</v>
      </c>
      <c r="F290" s="13"/>
      <c r="G290" s="13">
        <v>0</v>
      </c>
      <c r="H290" s="13">
        <f t="shared" si="60"/>
        <v>2.0894400000000002</v>
      </c>
      <c r="I290" s="13">
        <f t="shared" si="69"/>
        <v>13.69744</v>
      </c>
      <c r="J290" s="13">
        <f t="shared" si="70"/>
        <v>3.5425599999999982</v>
      </c>
      <c r="K290" s="18">
        <v>17.239999999999998</v>
      </c>
    </row>
    <row r="291" spans="2:11">
      <c r="B291" s="9">
        <v>44652</v>
      </c>
      <c r="C291" s="10">
        <f>YEAR(Tabla3[[#This Row],[Fecha]])</f>
        <v>2022</v>
      </c>
      <c r="D291" s="11" t="s">
        <v>24</v>
      </c>
      <c r="E291" s="13">
        <v>12.528666666666668</v>
      </c>
      <c r="F291" s="13"/>
      <c r="G291" s="13">
        <v>0.92</v>
      </c>
      <c r="H291" s="13">
        <f t="shared" si="60"/>
        <v>2.42076</v>
      </c>
      <c r="I291" s="13">
        <f t="shared" si="69"/>
        <v>15.869426666666667</v>
      </c>
      <c r="J291" s="13"/>
      <c r="K291" s="18"/>
    </row>
    <row r="292" spans="2:11">
      <c r="B292" s="9">
        <v>44652</v>
      </c>
      <c r="C292" s="10">
        <f>YEAR(Tabla3[[#This Row],[Fecha]])</f>
        <v>2022</v>
      </c>
      <c r="D292" s="11" t="s">
        <v>25</v>
      </c>
      <c r="E292" s="13">
        <v>12.125666666666666</v>
      </c>
      <c r="F292" s="13"/>
      <c r="G292" s="13">
        <v>1</v>
      </c>
      <c r="H292" s="13">
        <f t="shared" si="60"/>
        <v>2.3626199999999997</v>
      </c>
      <c r="I292" s="13">
        <f>+SUM(E292:H292)</f>
        <v>15.488286666666665</v>
      </c>
      <c r="J292" s="13"/>
      <c r="K292" s="18"/>
    </row>
    <row r="293" spans="2:11">
      <c r="B293" s="9">
        <v>44682</v>
      </c>
      <c r="C293" s="10">
        <f>YEAR(Tabla3[[#This Row],[Fecha]])</f>
        <v>2022</v>
      </c>
      <c r="D293" s="11" t="s">
        <v>18</v>
      </c>
      <c r="E293" s="13">
        <v>3.0622580645161293</v>
      </c>
      <c r="F293" s="13">
        <v>0</v>
      </c>
      <c r="G293" s="13">
        <v>0</v>
      </c>
      <c r="H293" s="13">
        <f t="shared" si="60"/>
        <v>0.55120645161290327</v>
      </c>
      <c r="I293" s="13">
        <f t="shared" si="69"/>
        <v>3.6134645161290324</v>
      </c>
      <c r="J293" s="13">
        <f t="shared" si="70"/>
        <v>2.2595354838709678</v>
      </c>
      <c r="K293" s="18">
        <v>5.8730000000000002</v>
      </c>
    </row>
    <row r="294" spans="2:11">
      <c r="B294" s="9">
        <v>44682</v>
      </c>
      <c r="C294" s="10">
        <f>YEAR(Tabla3[[#This Row],[Fecha]])</f>
        <v>2022</v>
      </c>
      <c r="D294" s="11" t="s">
        <v>19</v>
      </c>
      <c r="E294" s="13">
        <v>16.400641415061866</v>
      </c>
      <c r="F294" s="13">
        <f>+E294*8%</f>
        <v>1.3120513132049494</v>
      </c>
      <c r="G294" s="13">
        <v>1.1299999999999999</v>
      </c>
      <c r="H294" s="13">
        <f t="shared" si="60"/>
        <v>3.3916846910880265</v>
      </c>
      <c r="I294" s="13">
        <f t="shared" si="69"/>
        <v>22.234377419354843</v>
      </c>
      <c r="J294" s="13">
        <f t="shared" si="70"/>
        <v>1.0056225806451558</v>
      </c>
      <c r="K294" s="18">
        <v>23.24</v>
      </c>
    </row>
    <row r="295" spans="2:11">
      <c r="B295" s="9">
        <v>44682</v>
      </c>
      <c r="C295" s="10">
        <f>YEAR(Tabla3[[#This Row],[Fecha]])</f>
        <v>2022</v>
      </c>
      <c r="D295" s="11" t="s">
        <v>20</v>
      </c>
      <c r="E295" s="13">
        <v>16.02998754632161</v>
      </c>
      <c r="F295" s="13">
        <f>+E295*8%</f>
        <v>1.2823990037057289</v>
      </c>
      <c r="G295" s="13">
        <v>1.1299999999999999</v>
      </c>
      <c r="H295" s="13">
        <f t="shared" si="60"/>
        <v>3.3196295790049213</v>
      </c>
      <c r="I295" s="13">
        <f t="shared" si="69"/>
        <v>21.762016129032261</v>
      </c>
      <c r="J295" s="13">
        <f t="shared" si="70"/>
        <v>0.53798387096773936</v>
      </c>
      <c r="K295" s="18">
        <v>22.3</v>
      </c>
    </row>
    <row r="296" spans="2:11">
      <c r="B296" s="9">
        <v>44682</v>
      </c>
      <c r="C296" s="10">
        <f>YEAR(Tabla3[[#This Row],[Fecha]])</f>
        <v>2022</v>
      </c>
      <c r="D296" s="11" t="s">
        <v>21</v>
      </c>
      <c r="E296" s="13">
        <v>15.219351801227141</v>
      </c>
      <c r="F296" s="13">
        <f>+E296*8%</f>
        <v>1.2175481440981712</v>
      </c>
      <c r="G296" s="13">
        <v>0</v>
      </c>
      <c r="H296" s="13">
        <f t="shared" si="60"/>
        <v>2.9586419901585561</v>
      </c>
      <c r="I296" s="13">
        <f t="shared" si="69"/>
        <v>19.39554193548387</v>
      </c>
      <c r="J296" s="13">
        <f t="shared" si="70"/>
        <v>0.26445806451613052</v>
      </c>
      <c r="K296" s="18">
        <v>19.66</v>
      </c>
    </row>
    <row r="297" spans="2:11">
      <c r="B297" s="9">
        <v>44682</v>
      </c>
      <c r="C297" s="10">
        <f>YEAR(Tabla3[[#This Row],[Fecha]])</f>
        <v>2022</v>
      </c>
      <c r="D297" s="11" t="s">
        <v>23</v>
      </c>
      <c r="E297" s="13">
        <v>12.711612903225806</v>
      </c>
      <c r="F297" s="13"/>
      <c r="G297" s="13">
        <v>0</v>
      </c>
      <c r="H297" s="13">
        <f t="shared" si="60"/>
        <v>2.2880903225806448</v>
      </c>
      <c r="I297" s="13">
        <f t="shared" si="69"/>
        <v>14.999703225806451</v>
      </c>
      <c r="J297" s="13">
        <f t="shared" si="70"/>
        <v>1.4202967741935506</v>
      </c>
      <c r="K297" s="18">
        <v>16.420000000000002</v>
      </c>
    </row>
    <row r="298" spans="2:11">
      <c r="B298" s="9">
        <v>44682</v>
      </c>
      <c r="C298" s="10">
        <f>YEAR(Tabla3[[#This Row],[Fecha]])</f>
        <v>2022</v>
      </c>
      <c r="D298" s="11" t="s">
        <v>24</v>
      </c>
      <c r="E298" s="13">
        <v>12.579999999999998</v>
      </c>
      <c r="F298" s="13"/>
      <c r="G298" s="13">
        <v>0.92</v>
      </c>
      <c r="H298" s="13">
        <f t="shared" si="60"/>
        <v>2.4299999999999997</v>
      </c>
      <c r="I298" s="13">
        <f t="shared" si="69"/>
        <v>15.929999999999998</v>
      </c>
      <c r="J298" s="13"/>
      <c r="K298" s="18"/>
    </row>
    <row r="299" spans="2:11">
      <c r="B299" s="9">
        <v>44682</v>
      </c>
      <c r="C299" s="10">
        <f>YEAR(Tabla3[[#This Row],[Fecha]])</f>
        <v>2022</v>
      </c>
      <c r="D299" s="11" t="s">
        <v>25</v>
      </c>
      <c r="E299" s="13">
        <v>12.170000000000002</v>
      </c>
      <c r="F299" s="13"/>
      <c r="G299" s="13">
        <v>1</v>
      </c>
      <c r="H299" s="13">
        <f t="shared" si="60"/>
        <v>2.3706</v>
      </c>
      <c r="I299" s="13">
        <f t="shared" si="69"/>
        <v>15.540600000000001</v>
      </c>
      <c r="J299" s="13"/>
      <c r="K299" s="18"/>
    </row>
    <row r="300" spans="2:11">
      <c r="B300" s="9">
        <v>44713</v>
      </c>
      <c r="C300" s="10">
        <f>YEAR(Tabla3[[#This Row],[Fecha]])</f>
        <v>2022</v>
      </c>
      <c r="D300" s="11" t="s">
        <v>18</v>
      </c>
      <c r="E300" s="13">
        <v>2.97</v>
      </c>
      <c r="F300" s="13">
        <v>0</v>
      </c>
      <c r="G300" s="13">
        <v>0</v>
      </c>
      <c r="H300" s="13">
        <f t="shared" si="60"/>
        <v>0.53459999999999996</v>
      </c>
      <c r="I300" s="13">
        <f t="shared" si="69"/>
        <v>3.5045999999999999</v>
      </c>
      <c r="J300" s="13">
        <f>+K300-I300</f>
        <v>2.3604000000000003</v>
      </c>
      <c r="K300" s="18">
        <v>5.8650000000000002</v>
      </c>
    </row>
    <row r="301" spans="2:11">
      <c r="B301" s="9">
        <v>44713</v>
      </c>
      <c r="C301" s="10">
        <f>YEAR(Tabla3[[#This Row],[Fecha]])</f>
        <v>2022</v>
      </c>
      <c r="D301" s="11" t="s">
        <v>19</v>
      </c>
      <c r="E301" s="13">
        <v>18.914984829462234</v>
      </c>
      <c r="F301" s="13">
        <f>+E301*8%</f>
        <v>1.5131987863569787</v>
      </c>
      <c r="G301" s="13">
        <v>1.1299999999999999</v>
      </c>
      <c r="H301" s="13">
        <f t="shared" si="60"/>
        <v>3.8804730508474585</v>
      </c>
      <c r="I301" s="13">
        <f t="shared" si="69"/>
        <v>25.438656666666674</v>
      </c>
      <c r="J301" s="13">
        <f t="shared" ref="J301:J305" si="72">+K301-I301</f>
        <v>0.45134333333332677</v>
      </c>
      <c r="K301" s="18">
        <v>25.89</v>
      </c>
    </row>
    <row r="302" spans="2:11">
      <c r="B302" s="9">
        <v>44713</v>
      </c>
      <c r="C302" s="10">
        <f>YEAR(Tabla3[[#This Row],[Fecha]])</f>
        <v>2022</v>
      </c>
      <c r="D302" s="11" t="s">
        <v>20</v>
      </c>
      <c r="E302" s="13">
        <v>18.379987968194186</v>
      </c>
      <c r="F302" s="13">
        <f>+E302*8%</f>
        <v>1.4703990374555349</v>
      </c>
      <c r="G302" s="13">
        <v>1.1299999999999999</v>
      </c>
      <c r="H302" s="13">
        <f t="shared" si="60"/>
        <v>3.7764696610169497</v>
      </c>
      <c r="I302" s="13">
        <f t="shared" si="69"/>
        <v>24.756856666666671</v>
      </c>
      <c r="J302" s="13">
        <f t="shared" si="72"/>
        <v>5.3143333333327547E-2</v>
      </c>
      <c r="K302" s="18">
        <v>24.81</v>
      </c>
    </row>
    <row r="303" spans="2:11">
      <c r="B303" s="9">
        <v>44713</v>
      </c>
      <c r="C303" s="10">
        <f>YEAR(Tabla3[[#This Row],[Fecha]])</f>
        <v>2022</v>
      </c>
      <c r="D303" s="11" t="s">
        <v>21</v>
      </c>
      <c r="E303" s="13">
        <v>17.16399612889726</v>
      </c>
      <c r="F303" s="13">
        <f t="shared" ref="F303:F304" si="73">+E303*8%</f>
        <v>1.3731196903117808</v>
      </c>
      <c r="G303" s="13">
        <v>0</v>
      </c>
      <c r="H303" s="13">
        <f t="shared" si="60"/>
        <v>3.3366808474576275</v>
      </c>
      <c r="I303" s="13">
        <f t="shared" si="69"/>
        <v>21.873796666666671</v>
      </c>
      <c r="J303" s="13">
        <f t="shared" si="72"/>
        <v>0.20620333333332752</v>
      </c>
      <c r="K303" s="18">
        <v>22.08</v>
      </c>
    </row>
    <row r="304" spans="2:11">
      <c r="B304" s="9">
        <v>44743</v>
      </c>
      <c r="C304" s="10">
        <f>YEAR(Tabla3[[#This Row],[Fecha]])</f>
        <v>2022</v>
      </c>
      <c r="D304" s="11" t="s">
        <v>22</v>
      </c>
      <c r="E304" s="13">
        <v>11.799984306340237</v>
      </c>
      <c r="F304" s="13">
        <f t="shared" si="73"/>
        <v>0.94399874450721899</v>
      </c>
      <c r="G304" s="13">
        <v>0</v>
      </c>
      <c r="H304" s="13">
        <f t="shared" si="60"/>
        <v>2.2939169491525422</v>
      </c>
      <c r="I304" s="13">
        <f t="shared" si="69"/>
        <v>15.037899999999999</v>
      </c>
      <c r="J304" s="13">
        <f t="shared" si="72"/>
        <v>3.0321000000000016</v>
      </c>
      <c r="K304" s="18">
        <v>18.07</v>
      </c>
    </row>
    <row r="305" spans="2:11">
      <c r="B305" s="9">
        <v>44713</v>
      </c>
      <c r="C305" s="10">
        <f>YEAR(Tabla3[[#This Row],[Fecha]])</f>
        <v>2022</v>
      </c>
      <c r="D305" s="11" t="s">
        <v>23</v>
      </c>
      <c r="E305" s="13">
        <v>13.5</v>
      </c>
      <c r="F305" s="13"/>
      <c r="G305" s="13">
        <v>0</v>
      </c>
      <c r="H305" s="13">
        <f t="shared" si="60"/>
        <v>2.4299999999999997</v>
      </c>
      <c r="I305" s="13">
        <f t="shared" si="69"/>
        <v>15.93</v>
      </c>
      <c r="J305" s="13">
        <f t="shared" si="72"/>
        <v>1.4699999999999989</v>
      </c>
      <c r="K305" s="18">
        <v>17.399999999999999</v>
      </c>
    </row>
    <row r="306" spans="2:11">
      <c r="B306" s="9">
        <v>44713</v>
      </c>
      <c r="C306" s="10">
        <f>YEAR(Tabla3[[#This Row],[Fecha]])</f>
        <v>2022</v>
      </c>
      <c r="D306" s="11" t="s">
        <v>24</v>
      </c>
      <c r="E306" s="13">
        <v>12.840000000000002</v>
      </c>
      <c r="F306" s="13"/>
      <c r="G306" s="13">
        <v>0.92</v>
      </c>
      <c r="H306" s="13">
        <f t="shared" si="60"/>
        <v>2.4768000000000003</v>
      </c>
      <c r="I306" s="13">
        <f t="shared" si="69"/>
        <v>16.236800000000002</v>
      </c>
      <c r="J306" s="13"/>
      <c r="K306" s="18"/>
    </row>
    <row r="307" spans="2:11">
      <c r="B307" s="9">
        <v>44713</v>
      </c>
      <c r="C307" s="10">
        <f>YEAR(Tabla3[[#This Row],[Fecha]])</f>
        <v>2022</v>
      </c>
      <c r="D307" s="11" t="s">
        <v>25</v>
      </c>
      <c r="E307" s="13">
        <v>12.420666666666667</v>
      </c>
      <c r="F307" s="13"/>
      <c r="G307" s="13">
        <v>1</v>
      </c>
      <c r="H307" s="13">
        <f t="shared" si="60"/>
        <v>2.4157199999999999</v>
      </c>
      <c r="I307" s="13">
        <f t="shared" si="69"/>
        <v>15.836386666666668</v>
      </c>
      <c r="J307" s="13"/>
      <c r="K307" s="18"/>
    </row>
    <row r="308" spans="2:11">
      <c r="B308" s="9">
        <v>44743</v>
      </c>
      <c r="C308" s="10">
        <f>YEAR(Tabla3[[#This Row],[Fecha]])</f>
        <v>2022</v>
      </c>
      <c r="D308" s="11" t="s">
        <v>18</v>
      </c>
      <c r="E308" s="13">
        <v>2.8941935483870971</v>
      </c>
      <c r="F308" s="13">
        <v>0</v>
      </c>
      <c r="G308" s="13">
        <v>0</v>
      </c>
      <c r="H308" s="13">
        <f t="shared" si="60"/>
        <v>0.5209548387096774</v>
      </c>
      <c r="I308" s="13">
        <f t="shared" si="69"/>
        <v>3.4151483870967745</v>
      </c>
      <c r="J308" s="13">
        <f t="shared" ref="J308:J313" si="74">+K308-I308</f>
        <v>2.4368516129032258</v>
      </c>
      <c r="K308" s="18">
        <v>5.8520000000000003</v>
      </c>
    </row>
    <row r="309" spans="2:11">
      <c r="B309" s="9">
        <v>44743</v>
      </c>
      <c r="C309" s="10">
        <f>YEAR(Tabla3[[#This Row],[Fecha]])</f>
        <v>2022</v>
      </c>
      <c r="D309" s="11" t="s">
        <v>19</v>
      </c>
      <c r="E309" s="13">
        <v>18.294532025190854</v>
      </c>
      <c r="F309" s="13">
        <f>+E309*8%</f>
        <v>1.4635625620152684</v>
      </c>
      <c r="G309" s="13">
        <v>1.1299999999999999</v>
      </c>
      <c r="H309" s="13">
        <f t="shared" si="60"/>
        <v>3.759857025697102</v>
      </c>
      <c r="I309" s="13">
        <f t="shared" si="69"/>
        <v>24.647951612903224</v>
      </c>
      <c r="J309" s="13">
        <f t="shared" si="74"/>
        <v>1.7320483870967749</v>
      </c>
      <c r="K309" s="18">
        <v>26.38</v>
      </c>
    </row>
    <row r="310" spans="2:11">
      <c r="B310" s="9">
        <v>44743</v>
      </c>
      <c r="C310" s="10">
        <f>YEAR(Tabla3[[#This Row],[Fecha]])</f>
        <v>2022</v>
      </c>
      <c r="D310" s="11" t="s">
        <v>20</v>
      </c>
      <c r="E310" s="13">
        <v>17.793243626349149</v>
      </c>
      <c r="F310" s="13">
        <f t="shared" ref="F310:F312" si="75">+E310*8%</f>
        <v>1.423459490107932</v>
      </c>
      <c r="G310" s="13">
        <v>1.1299999999999999</v>
      </c>
      <c r="H310" s="13">
        <f t="shared" si="60"/>
        <v>3.6624065609622738</v>
      </c>
      <c r="I310" s="13">
        <f t="shared" si="69"/>
        <v>24.009109677419353</v>
      </c>
      <c r="J310" s="13">
        <f t="shared" si="74"/>
        <v>1.1608903225806486</v>
      </c>
      <c r="K310" s="18">
        <v>25.17</v>
      </c>
    </row>
    <row r="311" spans="2:11">
      <c r="B311" s="9">
        <v>44743</v>
      </c>
      <c r="C311" s="10">
        <f>YEAR(Tabla3[[#This Row],[Fecha]])</f>
        <v>2022</v>
      </c>
      <c r="D311" s="11" t="s">
        <v>21</v>
      </c>
      <c r="E311" s="13">
        <v>16.439014944414069</v>
      </c>
      <c r="F311" s="13">
        <f t="shared" si="75"/>
        <v>1.3151211955531255</v>
      </c>
      <c r="G311" s="13">
        <v>1.1599999999999999</v>
      </c>
      <c r="H311" s="13">
        <f t="shared" si="60"/>
        <v>3.404544505194095</v>
      </c>
      <c r="I311" s="13">
        <f t="shared" si="69"/>
        <v>22.31868064516129</v>
      </c>
      <c r="J311" s="13">
        <f t="shared" si="74"/>
        <v>0.17131935483870819</v>
      </c>
      <c r="K311" s="18">
        <v>22.49</v>
      </c>
    </row>
    <row r="312" spans="2:11">
      <c r="B312" s="9">
        <v>44743</v>
      </c>
      <c r="C312" s="10">
        <f>YEAR(Tabla3[[#This Row],[Fecha]])</f>
        <v>2022</v>
      </c>
      <c r="D312" s="11" t="s">
        <v>22</v>
      </c>
      <c r="E312" s="13">
        <v>11.743859222809469</v>
      </c>
      <c r="F312" s="13">
        <f t="shared" si="75"/>
        <v>0.93950873782475752</v>
      </c>
      <c r="G312" s="13">
        <v>1.22</v>
      </c>
      <c r="H312" s="13">
        <f t="shared" si="60"/>
        <v>2.502606232914161</v>
      </c>
      <c r="I312" s="13">
        <f t="shared" si="69"/>
        <v>16.405974193548388</v>
      </c>
      <c r="J312" s="13">
        <f t="shared" si="74"/>
        <v>2.6240258064516127</v>
      </c>
      <c r="K312" s="18">
        <v>19.03</v>
      </c>
    </row>
    <row r="313" spans="2:11">
      <c r="B313" s="9">
        <v>44743</v>
      </c>
      <c r="C313" s="10">
        <f>YEAR(Tabla3[[#This Row],[Fecha]])</f>
        <v>2022</v>
      </c>
      <c r="D313" s="11" t="s">
        <v>23</v>
      </c>
      <c r="E313" s="13">
        <v>12.009999999999998</v>
      </c>
      <c r="F313" s="13"/>
      <c r="G313" s="13">
        <v>1.49</v>
      </c>
      <c r="H313" s="13">
        <f t="shared" si="60"/>
        <v>2.4299999999999997</v>
      </c>
      <c r="I313" s="13">
        <f t="shared" si="69"/>
        <v>15.929999999999998</v>
      </c>
      <c r="J313" s="13">
        <f t="shared" si="74"/>
        <v>1.4000000000000004</v>
      </c>
      <c r="K313" s="18">
        <v>17.329999999999998</v>
      </c>
    </row>
    <row r="314" spans="2:11">
      <c r="B314" s="9">
        <v>44743</v>
      </c>
      <c r="C314" s="10">
        <f>YEAR(Tabla3[[#This Row],[Fecha]])</f>
        <v>2022</v>
      </c>
      <c r="D314" s="11" t="s">
        <v>24</v>
      </c>
      <c r="E314" s="13">
        <v>12.345806451612905</v>
      </c>
      <c r="F314" s="13"/>
      <c r="G314" s="13">
        <v>0.92</v>
      </c>
      <c r="H314" s="13">
        <f t="shared" si="60"/>
        <v>2.3878451612903229</v>
      </c>
      <c r="I314" s="13">
        <f t="shared" si="69"/>
        <v>15.653651612903229</v>
      </c>
      <c r="J314" s="13"/>
      <c r="K314" s="18"/>
    </row>
    <row r="315" spans="2:11">
      <c r="B315" s="9">
        <v>44743</v>
      </c>
      <c r="C315" s="10">
        <f>YEAR(Tabla3[[#This Row],[Fecha]])</f>
        <v>2022</v>
      </c>
      <c r="D315" s="11" t="s">
        <v>25</v>
      </c>
      <c r="E315" s="13">
        <v>11.920967741935485</v>
      </c>
      <c r="F315" s="13"/>
      <c r="G315" s="13">
        <v>1</v>
      </c>
      <c r="H315" s="13">
        <f t="shared" si="60"/>
        <v>2.3257741935483871</v>
      </c>
      <c r="I315" s="13">
        <f t="shared" si="69"/>
        <v>15.246741935483872</v>
      </c>
      <c r="J315" s="13"/>
      <c r="K315" s="18"/>
    </row>
    <row r="316" spans="2:11">
      <c r="B316" s="9">
        <v>44774</v>
      </c>
      <c r="C316" s="10">
        <f>YEAR(Tabla3[[#This Row],[Fecha]])</f>
        <v>2022</v>
      </c>
      <c r="D316" s="11" t="s">
        <v>18</v>
      </c>
      <c r="E316" s="13">
        <v>2.81</v>
      </c>
      <c r="F316" s="13"/>
      <c r="G316" s="13">
        <v>0</v>
      </c>
      <c r="H316" s="13">
        <f t="shared" si="60"/>
        <v>0.50580000000000003</v>
      </c>
      <c r="I316" s="13">
        <f t="shared" si="69"/>
        <v>3.3158000000000003</v>
      </c>
      <c r="J316" s="13">
        <f t="shared" ref="J316:J321" si="76">+K316-I316</f>
        <v>2.5221999999999998</v>
      </c>
      <c r="K316" s="18">
        <v>5.8380000000000001</v>
      </c>
    </row>
    <row r="317" spans="2:11">
      <c r="B317" s="9">
        <v>44774</v>
      </c>
      <c r="C317" s="10">
        <f>YEAR(Tabla3[[#This Row],[Fecha]])</f>
        <v>2022</v>
      </c>
      <c r="D317" s="11" t="s">
        <v>19</v>
      </c>
      <c r="E317" s="13">
        <v>15.51</v>
      </c>
      <c r="F317" s="13">
        <f t="shared" ref="F317:F320" si="77">+E317*8%</f>
        <v>1.2407999999999999</v>
      </c>
      <c r="G317" s="13">
        <v>1.1299999999999999</v>
      </c>
      <c r="H317" s="13">
        <f t="shared" si="60"/>
        <v>3.2185439999999992</v>
      </c>
      <c r="I317" s="13">
        <f t="shared" si="69"/>
        <v>21.099343999999995</v>
      </c>
      <c r="J317" s="13">
        <f t="shared" si="76"/>
        <v>2.900656000000005</v>
      </c>
      <c r="K317" s="18">
        <v>24</v>
      </c>
    </row>
    <row r="318" spans="2:11">
      <c r="B318" s="9">
        <v>44774</v>
      </c>
      <c r="C318" s="10">
        <f>YEAR(Tabla3[[#This Row],[Fecha]])</f>
        <v>2022</v>
      </c>
      <c r="D318" s="11" t="s">
        <v>20</v>
      </c>
      <c r="E318" s="13">
        <v>15.4</v>
      </c>
      <c r="F318" s="13">
        <f t="shared" si="77"/>
        <v>1.232</v>
      </c>
      <c r="G318" s="13">
        <v>1.1299999999999999</v>
      </c>
      <c r="H318" s="13">
        <f t="shared" si="60"/>
        <v>3.1971599999999998</v>
      </c>
      <c r="I318" s="13">
        <f t="shared" si="69"/>
        <v>20.959160000000001</v>
      </c>
      <c r="J318" s="13">
        <f t="shared" si="76"/>
        <v>1.8708399999999976</v>
      </c>
      <c r="K318" s="18">
        <v>22.83</v>
      </c>
    </row>
    <row r="319" spans="2:11">
      <c r="B319" s="9">
        <v>44774</v>
      </c>
      <c r="C319" s="10">
        <f>YEAR(Tabla3[[#This Row],[Fecha]])</f>
        <v>2022</v>
      </c>
      <c r="D319" s="11" t="s">
        <v>21</v>
      </c>
      <c r="E319" s="13">
        <v>14.57</v>
      </c>
      <c r="F319" s="13">
        <f t="shared" si="77"/>
        <v>1.1656</v>
      </c>
      <c r="G319" s="13">
        <v>1.1599999999999999</v>
      </c>
      <c r="H319" s="13">
        <f t="shared" ref="H319:H355" si="78">(E319+F319+G319)*0.18</f>
        <v>3.0412079999999997</v>
      </c>
      <c r="I319" s="13">
        <f t="shared" si="69"/>
        <v>19.936807999999999</v>
      </c>
      <c r="J319" s="13">
        <f t="shared" si="76"/>
        <v>0.73319200000000251</v>
      </c>
      <c r="K319" s="18">
        <v>20.67</v>
      </c>
    </row>
    <row r="320" spans="2:11">
      <c r="B320" s="9">
        <v>44774</v>
      </c>
      <c r="C320" s="10">
        <f>YEAR(Tabla3[[#This Row],[Fecha]])</f>
        <v>2022</v>
      </c>
      <c r="D320" s="11" t="s">
        <v>22</v>
      </c>
      <c r="E320" s="13">
        <v>11.11</v>
      </c>
      <c r="F320" s="13">
        <f t="shared" si="77"/>
        <v>0.88879999999999992</v>
      </c>
      <c r="G320" s="13">
        <v>1.22</v>
      </c>
      <c r="H320" s="13">
        <f t="shared" si="78"/>
        <v>2.3793839999999999</v>
      </c>
      <c r="I320" s="13">
        <f t="shared" si="69"/>
        <v>15.598184</v>
      </c>
      <c r="J320" s="13">
        <f t="shared" si="76"/>
        <v>2.7218160000000005</v>
      </c>
      <c r="K320" s="18">
        <v>18.32</v>
      </c>
    </row>
    <row r="321" spans="2:11">
      <c r="B321" s="9">
        <v>44774</v>
      </c>
      <c r="C321" s="10">
        <f>YEAR(Tabla3[[#This Row],[Fecha]])</f>
        <v>2022</v>
      </c>
      <c r="D321" s="11" t="s">
        <v>23</v>
      </c>
      <c r="E321" s="13">
        <v>12.21</v>
      </c>
      <c r="F321" s="13"/>
      <c r="G321" s="13">
        <v>1.49</v>
      </c>
      <c r="H321" s="13">
        <f t="shared" si="78"/>
        <v>2.4660000000000002</v>
      </c>
      <c r="I321" s="13">
        <f t="shared" si="69"/>
        <v>16.166</v>
      </c>
      <c r="J321" s="13">
        <f t="shared" si="76"/>
        <v>1.1739999999999995</v>
      </c>
      <c r="K321" s="18">
        <v>17.34</v>
      </c>
    </row>
    <row r="322" spans="2:11">
      <c r="B322" s="9">
        <v>44774</v>
      </c>
      <c r="C322" s="10">
        <f>YEAR(Tabla3[[#This Row],[Fecha]])</f>
        <v>2022</v>
      </c>
      <c r="D322" s="11" t="s">
        <v>24</v>
      </c>
      <c r="E322" s="13">
        <v>11.92</v>
      </c>
      <c r="F322" s="13"/>
      <c r="G322" s="13">
        <v>0.92</v>
      </c>
      <c r="H322" s="13">
        <f t="shared" si="78"/>
        <v>2.3111999999999999</v>
      </c>
      <c r="I322" s="13">
        <f t="shared" si="69"/>
        <v>15.151199999999999</v>
      </c>
      <c r="J322" s="13"/>
      <c r="K322" s="18"/>
    </row>
    <row r="323" spans="2:11">
      <c r="B323" s="9">
        <v>44774</v>
      </c>
      <c r="C323" s="10">
        <f>YEAR(Tabla3[[#This Row],[Fecha]])</f>
        <v>2022</v>
      </c>
      <c r="D323" s="11" t="s">
        <v>25</v>
      </c>
      <c r="E323" s="13">
        <v>11.64</v>
      </c>
      <c r="F323" s="13"/>
      <c r="G323" s="13">
        <v>1</v>
      </c>
      <c r="H323" s="13">
        <f t="shared" si="78"/>
        <v>2.2751999999999999</v>
      </c>
      <c r="I323" s="13">
        <f t="shared" si="69"/>
        <v>14.9152</v>
      </c>
      <c r="J323" s="13"/>
      <c r="K323" s="18"/>
    </row>
    <row r="324" spans="2:11">
      <c r="B324" s="9">
        <v>44805</v>
      </c>
      <c r="C324" s="10">
        <f>YEAR(Tabla3[[#This Row],[Fecha]])</f>
        <v>2022</v>
      </c>
      <c r="D324" s="11" t="s">
        <v>18</v>
      </c>
      <c r="E324" s="13">
        <v>2.6846666666666663</v>
      </c>
      <c r="F324" s="13"/>
      <c r="G324" s="13">
        <v>0</v>
      </c>
      <c r="H324" s="13">
        <f t="shared" si="78"/>
        <v>0.48323999999999989</v>
      </c>
      <c r="I324" s="13">
        <f t="shared" si="69"/>
        <v>3.1679066666666662</v>
      </c>
      <c r="J324" s="13">
        <f t="shared" ref="J324:J329" si="79">+K324-I324</f>
        <v>2.5650933333333334</v>
      </c>
      <c r="K324" s="18">
        <v>5.7329999999999997</v>
      </c>
    </row>
    <row r="325" spans="2:11">
      <c r="B325" s="9">
        <v>44805</v>
      </c>
      <c r="C325" s="10">
        <f>YEAR(Tabla3[[#This Row],[Fecha]])</f>
        <v>2022</v>
      </c>
      <c r="D325" s="11" t="s">
        <v>19</v>
      </c>
      <c r="E325" s="13">
        <v>14.461644695543002</v>
      </c>
      <c r="F325" s="13">
        <f t="shared" ref="F325:F328" si="80">+E325*8%</f>
        <v>1.1569315756434402</v>
      </c>
      <c r="G325" s="13">
        <v>1.1299999999999999</v>
      </c>
      <c r="H325" s="13">
        <f t="shared" si="78"/>
        <v>3.0147437288135599</v>
      </c>
      <c r="I325" s="13">
        <f t="shared" si="69"/>
        <v>19.763320000000004</v>
      </c>
      <c r="J325" s="13">
        <f t="shared" si="79"/>
        <v>2.4566799999999951</v>
      </c>
      <c r="K325" s="18">
        <v>22.22</v>
      </c>
    </row>
    <row r="326" spans="2:11">
      <c r="B326" s="9">
        <v>44805</v>
      </c>
      <c r="C326" s="10">
        <f>YEAR(Tabla3[[#This Row],[Fecha]])</f>
        <v>2022</v>
      </c>
      <c r="D326" s="11" t="s">
        <v>20</v>
      </c>
      <c r="E326" s="13">
        <v>14.370349445490689</v>
      </c>
      <c r="F326" s="13">
        <f t="shared" si="80"/>
        <v>1.1496279556392552</v>
      </c>
      <c r="G326" s="13">
        <v>1.1299999999999999</v>
      </c>
      <c r="H326" s="13">
        <f t="shared" si="78"/>
        <v>2.9969959322033901</v>
      </c>
      <c r="I326" s="13">
        <f t="shared" si="69"/>
        <v>19.646973333333335</v>
      </c>
      <c r="J326" s="13">
        <f t="shared" si="79"/>
        <v>1.133026666666666</v>
      </c>
      <c r="K326" s="18">
        <v>20.78</v>
      </c>
    </row>
    <row r="327" spans="2:11">
      <c r="B327" s="9">
        <v>44805</v>
      </c>
      <c r="C327" s="10">
        <f>YEAR(Tabla3[[#This Row],[Fecha]])</f>
        <v>2022</v>
      </c>
      <c r="D327" s="11" t="s">
        <v>21</v>
      </c>
      <c r="E327" s="13">
        <v>13.534672525632978</v>
      </c>
      <c r="F327" s="13">
        <f t="shared" si="80"/>
        <v>1.0827738020506383</v>
      </c>
      <c r="G327" s="13">
        <v>1.1599999999999999</v>
      </c>
      <c r="H327" s="13">
        <f t="shared" si="78"/>
        <v>2.8399403389830509</v>
      </c>
      <c r="I327" s="13">
        <f t="shared" si="69"/>
        <v>18.617386666666668</v>
      </c>
      <c r="J327" s="13">
        <f t="shared" si="79"/>
        <v>0.36261333333333212</v>
      </c>
      <c r="K327" s="18">
        <v>18.98</v>
      </c>
    </row>
    <row r="328" spans="2:11">
      <c r="B328" s="9">
        <v>44805</v>
      </c>
      <c r="C328" s="10">
        <f>YEAR(Tabla3[[#This Row],[Fecha]])</f>
        <v>2022</v>
      </c>
      <c r="D328" s="11" t="s">
        <v>22</v>
      </c>
      <c r="E328" s="13">
        <v>10.642331031596568</v>
      </c>
      <c r="F328" s="13">
        <f t="shared" si="80"/>
        <v>0.85138648252772542</v>
      </c>
      <c r="G328" s="13">
        <v>1.22</v>
      </c>
      <c r="H328" s="13">
        <f t="shared" si="78"/>
        <v>2.288469152542373</v>
      </c>
      <c r="I328" s="13">
        <f t="shared" si="69"/>
        <v>15.002186666666667</v>
      </c>
      <c r="J328" s="13">
        <f t="shared" si="79"/>
        <v>2.7478133333333332</v>
      </c>
      <c r="K328" s="18">
        <v>17.75</v>
      </c>
    </row>
    <row r="329" spans="2:11">
      <c r="B329" s="9">
        <v>44805</v>
      </c>
      <c r="C329" s="10">
        <f>YEAR(Tabla3[[#This Row],[Fecha]])</f>
        <v>2022</v>
      </c>
      <c r="D329" s="11" t="s">
        <v>23</v>
      </c>
      <c r="E329" s="13">
        <v>13.064333333333332</v>
      </c>
      <c r="F329" s="13"/>
      <c r="G329" s="13">
        <v>1.49</v>
      </c>
      <c r="H329" s="13">
        <f t="shared" si="78"/>
        <v>2.6197799999999996</v>
      </c>
      <c r="I329" s="13">
        <f t="shared" si="69"/>
        <v>17.174113333333331</v>
      </c>
      <c r="J329" s="13">
        <f t="shared" si="79"/>
        <v>1.2358866666666692</v>
      </c>
      <c r="K329" s="18">
        <v>18.41</v>
      </c>
    </row>
    <row r="330" spans="2:11">
      <c r="B330" s="9">
        <v>44805</v>
      </c>
      <c r="C330" s="10">
        <f>YEAR(Tabla3[[#This Row],[Fecha]])</f>
        <v>2022</v>
      </c>
      <c r="D330" s="11" t="s">
        <v>24</v>
      </c>
      <c r="E330" s="13">
        <v>10.638333333333334</v>
      </c>
      <c r="F330" s="13"/>
      <c r="G330" s="13">
        <v>0.92</v>
      </c>
      <c r="H330" s="13">
        <f t="shared" si="78"/>
        <v>2.0804999999999998</v>
      </c>
      <c r="I330" s="13">
        <f t="shared" si="69"/>
        <v>13.638833333333334</v>
      </c>
      <c r="J330" s="13"/>
      <c r="K330" s="18"/>
    </row>
    <row r="331" spans="2:11">
      <c r="B331" s="9">
        <v>44805</v>
      </c>
      <c r="C331" s="10">
        <f>YEAR(Tabla3[[#This Row],[Fecha]])</f>
        <v>2022</v>
      </c>
      <c r="D331" s="11" t="s">
        <v>25</v>
      </c>
      <c r="E331" s="13">
        <v>10.222000000000001</v>
      </c>
      <c r="F331" s="13"/>
      <c r="G331" s="13">
        <v>1</v>
      </c>
      <c r="H331" s="13">
        <f t="shared" si="78"/>
        <v>2.0199600000000002</v>
      </c>
      <c r="I331" s="13">
        <f t="shared" si="69"/>
        <v>13.241960000000002</v>
      </c>
      <c r="J331" s="13"/>
      <c r="K331" s="18"/>
    </row>
    <row r="332" spans="2:11">
      <c r="B332" s="9">
        <v>44835</v>
      </c>
      <c r="C332" s="10">
        <f>YEAR(Tabla3[[#This Row],[Fecha]])</f>
        <v>2022</v>
      </c>
      <c r="D332" s="11" t="s">
        <v>18</v>
      </c>
      <c r="E332" s="13">
        <v>2.5135483870967739</v>
      </c>
      <c r="F332" s="13"/>
      <c r="G332" s="13">
        <v>0</v>
      </c>
      <c r="H332" s="13">
        <f t="shared" si="78"/>
        <v>0.45243870967741928</v>
      </c>
      <c r="I332" s="13">
        <f t="shared" si="69"/>
        <v>2.9659870967741933</v>
      </c>
      <c r="J332" s="13">
        <f t="shared" ref="J332:J337" si="81">+K332-I332</f>
        <v>2.6770129032258065</v>
      </c>
      <c r="K332" s="18">
        <v>5.6429999999999998</v>
      </c>
    </row>
    <row r="333" spans="2:11">
      <c r="B333" s="9">
        <v>44835</v>
      </c>
      <c r="C333" s="10">
        <f>YEAR(Tabla3[[#This Row],[Fecha]])</f>
        <v>2022</v>
      </c>
      <c r="D333" s="11" t="s">
        <v>19</v>
      </c>
      <c r="E333" s="13">
        <v>15.080326225624205</v>
      </c>
      <c r="F333" s="13">
        <f t="shared" ref="F333:F336" si="82">+E333*8%</f>
        <v>1.2064260980499364</v>
      </c>
      <c r="G333" s="13">
        <v>1.1299999999999999</v>
      </c>
      <c r="H333" s="13">
        <f t="shared" si="78"/>
        <v>3.1350154182613448</v>
      </c>
      <c r="I333" s="13">
        <f t="shared" si="69"/>
        <v>20.551767741935485</v>
      </c>
      <c r="J333" s="13">
        <f t="shared" si="81"/>
        <v>1.8882322580645159</v>
      </c>
      <c r="K333" s="18">
        <v>22.44</v>
      </c>
    </row>
    <row r="334" spans="2:11">
      <c r="B334" s="9">
        <v>44835</v>
      </c>
      <c r="C334" s="10">
        <f>YEAR(Tabla3[[#This Row],[Fecha]])</f>
        <v>2022</v>
      </c>
      <c r="D334" s="11" t="s">
        <v>20</v>
      </c>
      <c r="E334" s="13">
        <v>14.960011542433634</v>
      </c>
      <c r="F334" s="13">
        <f t="shared" si="82"/>
        <v>1.1968009233946908</v>
      </c>
      <c r="G334" s="13">
        <v>1.1299999999999999</v>
      </c>
      <c r="H334" s="13">
        <f t="shared" si="78"/>
        <v>3.111626243849098</v>
      </c>
      <c r="I334" s="13">
        <f t="shared" si="69"/>
        <v>20.398438709677421</v>
      </c>
      <c r="J334" s="13">
        <f t="shared" si="81"/>
        <v>0.69156129032257851</v>
      </c>
      <c r="K334" s="18">
        <v>21.09</v>
      </c>
    </row>
    <row r="335" spans="2:11">
      <c r="B335" s="9">
        <v>44835</v>
      </c>
      <c r="C335" s="10">
        <f>YEAR(Tabla3[[#This Row],[Fecha]])</f>
        <v>2022</v>
      </c>
      <c r="D335" s="11" t="s">
        <v>21</v>
      </c>
      <c r="E335" s="13">
        <v>13.997752262924489</v>
      </c>
      <c r="F335" s="13">
        <f t="shared" si="82"/>
        <v>1.1198201810339592</v>
      </c>
      <c r="G335" s="13">
        <v>1.1599999999999999</v>
      </c>
      <c r="H335" s="13">
        <f t="shared" si="78"/>
        <v>2.9299630399125207</v>
      </c>
      <c r="I335" s="13">
        <f t="shared" si="69"/>
        <v>19.20753548387097</v>
      </c>
      <c r="J335" s="13">
        <f t="shared" si="81"/>
        <v>0.10246451612902874</v>
      </c>
      <c r="K335" s="18">
        <v>19.309999999999999</v>
      </c>
    </row>
    <row r="336" spans="2:11">
      <c r="B336" s="9">
        <v>44835</v>
      </c>
      <c r="C336" s="10">
        <f>YEAR(Tabla3[[#This Row],[Fecha]])</f>
        <v>2022</v>
      </c>
      <c r="D336" s="11" t="s">
        <v>22</v>
      </c>
      <c r="E336" s="13">
        <v>10.108081222282973</v>
      </c>
      <c r="F336" s="13">
        <f t="shared" si="82"/>
        <v>0.80864649778263786</v>
      </c>
      <c r="G336" s="13">
        <v>1.22</v>
      </c>
      <c r="H336" s="13">
        <f t="shared" si="78"/>
        <v>2.18461098961181</v>
      </c>
      <c r="I336" s="13">
        <f t="shared" si="69"/>
        <v>14.321338709677422</v>
      </c>
      <c r="J336" s="13">
        <f t="shared" si="81"/>
        <v>3.7186612903225775</v>
      </c>
      <c r="K336" s="18">
        <v>18.04</v>
      </c>
    </row>
    <row r="337" spans="2:11">
      <c r="B337" s="9">
        <v>44835</v>
      </c>
      <c r="C337" s="10">
        <f>YEAR(Tabla3[[#This Row],[Fecha]])</f>
        <v>2022</v>
      </c>
      <c r="D337" s="11" t="s">
        <v>23</v>
      </c>
      <c r="E337" s="13">
        <v>13.769999999999998</v>
      </c>
      <c r="F337" s="13"/>
      <c r="G337" s="13">
        <v>1.49</v>
      </c>
      <c r="H337" s="13">
        <f t="shared" si="78"/>
        <v>2.7467999999999995</v>
      </c>
      <c r="I337" s="13">
        <f t="shared" si="69"/>
        <v>18.006799999999998</v>
      </c>
      <c r="J337" s="13">
        <f t="shared" si="81"/>
        <v>1.6732000000000014</v>
      </c>
      <c r="K337" s="18">
        <v>19.68</v>
      </c>
    </row>
    <row r="338" spans="2:11">
      <c r="B338" s="9">
        <v>44835</v>
      </c>
      <c r="C338" s="10">
        <f>YEAR(Tabla3[[#This Row],[Fecha]])</f>
        <v>2022</v>
      </c>
      <c r="D338" s="11" t="s">
        <v>24</v>
      </c>
      <c r="E338" s="13">
        <v>10.299032258064516</v>
      </c>
      <c r="F338" s="13"/>
      <c r="G338" s="13">
        <v>0.92</v>
      </c>
      <c r="H338" s="13">
        <f t="shared" si="78"/>
        <v>2.0194258064516126</v>
      </c>
      <c r="I338" s="13">
        <f t="shared" si="69"/>
        <v>13.238458064516129</v>
      </c>
      <c r="J338" s="13"/>
      <c r="K338" s="18"/>
    </row>
    <row r="339" spans="2:11">
      <c r="B339" s="9">
        <v>44835</v>
      </c>
      <c r="C339" s="10">
        <f>YEAR(Tabla3[[#This Row],[Fecha]])</f>
        <v>2022</v>
      </c>
      <c r="D339" s="11" t="s">
        <v>25</v>
      </c>
      <c r="E339" s="13">
        <v>9.6951612903225808</v>
      </c>
      <c r="F339" s="13"/>
      <c r="G339" s="13">
        <v>1</v>
      </c>
      <c r="H339" s="13">
        <f t="shared" si="78"/>
        <v>1.9251290322580645</v>
      </c>
      <c r="I339" s="13">
        <f t="shared" si="69"/>
        <v>12.620290322580646</v>
      </c>
      <c r="J339" s="13"/>
      <c r="K339" s="18"/>
    </row>
    <row r="340" spans="2:11">
      <c r="B340" s="9">
        <v>44866</v>
      </c>
      <c r="C340" s="10">
        <f>YEAR(Tabla3[[#This Row],[Fecha]])</f>
        <v>2022</v>
      </c>
      <c r="D340" s="11" t="s">
        <v>18</v>
      </c>
      <c r="E340" s="13">
        <v>2.3500000000000005</v>
      </c>
      <c r="F340" s="13"/>
      <c r="G340" s="13">
        <v>0</v>
      </c>
      <c r="H340" s="13">
        <f t="shared" si="78"/>
        <v>0.4230000000000001</v>
      </c>
      <c r="I340" s="13">
        <f t="shared" si="69"/>
        <v>2.7730000000000006</v>
      </c>
      <c r="J340" s="13">
        <f t="shared" ref="J340:J345" si="83">+K340-I340</f>
        <v>2.7229999999999999</v>
      </c>
      <c r="K340" s="18">
        <v>5.4960000000000004</v>
      </c>
    </row>
    <row r="341" spans="2:11">
      <c r="B341" s="9">
        <v>44866</v>
      </c>
      <c r="C341" s="10">
        <f>YEAR(Tabla3[[#This Row],[Fecha]])</f>
        <v>2022</v>
      </c>
      <c r="D341" s="11" t="s">
        <v>19</v>
      </c>
      <c r="E341" s="13">
        <v>15.187345679012346</v>
      </c>
      <c r="F341" s="13">
        <f t="shared" ref="F341:F344" si="84">+E341*8%</f>
        <v>1.2149876543209877</v>
      </c>
      <c r="G341" s="13">
        <v>1.1299999999999999</v>
      </c>
      <c r="H341" s="13">
        <f t="shared" si="78"/>
        <v>3.1558199999999998</v>
      </c>
      <c r="I341" s="13">
        <f t="shared" si="69"/>
        <v>20.688153333333332</v>
      </c>
      <c r="J341" s="13">
        <f t="shared" si="83"/>
        <v>1.9518466666666683</v>
      </c>
      <c r="K341" s="18">
        <v>22.64</v>
      </c>
    </row>
    <row r="342" spans="2:11">
      <c r="B342" s="9">
        <v>44866</v>
      </c>
      <c r="C342" s="10">
        <f>YEAR(Tabla3[[#This Row],[Fecha]])</f>
        <v>2022</v>
      </c>
      <c r="D342" s="11" t="s">
        <v>20</v>
      </c>
      <c r="E342" s="13">
        <v>14.98532381251308</v>
      </c>
      <c r="F342" s="13">
        <f t="shared" si="84"/>
        <v>1.1988259050010464</v>
      </c>
      <c r="G342" s="13">
        <v>1.1299999999999999</v>
      </c>
      <c r="H342" s="13">
        <f t="shared" si="78"/>
        <v>3.1165469491525428</v>
      </c>
      <c r="I342" s="13">
        <f t="shared" si="69"/>
        <v>20.43069666666667</v>
      </c>
      <c r="J342" s="13">
        <f t="shared" si="83"/>
        <v>1.0293033333333312</v>
      </c>
      <c r="K342" s="18">
        <v>21.46</v>
      </c>
    </row>
    <row r="343" spans="2:11">
      <c r="B343" s="9">
        <v>44866</v>
      </c>
      <c r="C343" s="10">
        <f>YEAR(Tabla3[[#This Row],[Fecha]])</f>
        <v>2022</v>
      </c>
      <c r="D343" s="11" t="s">
        <v>21</v>
      </c>
      <c r="E343" s="13">
        <v>13.87433825068006</v>
      </c>
      <c r="F343" s="13">
        <f t="shared" si="84"/>
        <v>1.1099470600544048</v>
      </c>
      <c r="G343" s="13">
        <v>1.1599999999999999</v>
      </c>
      <c r="H343" s="13">
        <f t="shared" si="78"/>
        <v>2.9059713559322033</v>
      </c>
      <c r="I343" s="13">
        <f t="shared" si="69"/>
        <v>19.050256666666666</v>
      </c>
      <c r="J343" s="13">
        <f t="shared" si="83"/>
        <v>0.54974333333333547</v>
      </c>
      <c r="K343" s="18">
        <v>19.600000000000001</v>
      </c>
    </row>
    <row r="344" spans="2:11">
      <c r="B344" s="9">
        <v>44866</v>
      </c>
      <c r="C344" s="10">
        <f>YEAR(Tabla3[[#This Row],[Fecha]])</f>
        <v>2022</v>
      </c>
      <c r="D344" s="11" t="s">
        <v>22</v>
      </c>
      <c r="E344" s="13">
        <v>9.8619899560577515</v>
      </c>
      <c r="F344" s="13">
        <f t="shared" si="84"/>
        <v>0.7889591964846201</v>
      </c>
      <c r="G344" s="13">
        <v>1.22</v>
      </c>
      <c r="H344" s="13">
        <f t="shared" si="78"/>
        <v>2.136770847457627</v>
      </c>
      <c r="I344" s="13">
        <f t="shared" si="69"/>
        <v>14.007719999999999</v>
      </c>
      <c r="J344" s="13">
        <f t="shared" si="83"/>
        <v>4.0322800000000001</v>
      </c>
      <c r="K344" s="18">
        <v>18.04</v>
      </c>
    </row>
    <row r="345" spans="2:11">
      <c r="B345" s="9">
        <v>44866</v>
      </c>
      <c r="C345" s="10">
        <f>YEAR(Tabla3[[#This Row],[Fecha]])</f>
        <v>2022</v>
      </c>
      <c r="D345" s="11" t="s">
        <v>23</v>
      </c>
      <c r="E345" s="13">
        <v>13.770000000000001</v>
      </c>
      <c r="F345" s="13"/>
      <c r="G345" s="13">
        <v>1.49</v>
      </c>
      <c r="H345" s="13">
        <f t="shared" si="78"/>
        <v>2.7468000000000004</v>
      </c>
      <c r="I345" s="13">
        <f t="shared" ref="I345:I355" si="85">+SUM(E345:H345)</f>
        <v>18.006800000000002</v>
      </c>
      <c r="J345" s="13">
        <f t="shared" si="83"/>
        <v>1.7931999999999988</v>
      </c>
      <c r="K345" s="18">
        <v>19.8</v>
      </c>
    </row>
    <row r="346" spans="2:11">
      <c r="B346" s="9">
        <v>44866</v>
      </c>
      <c r="C346" s="10">
        <f>YEAR(Tabla3[[#This Row],[Fecha]])</f>
        <v>2022</v>
      </c>
      <c r="D346" s="11" t="s">
        <v>24</v>
      </c>
      <c r="E346" s="13">
        <v>10.405333333333335</v>
      </c>
      <c r="F346" s="13"/>
      <c r="G346" s="13">
        <v>0.92</v>
      </c>
      <c r="H346" s="13">
        <f t="shared" si="78"/>
        <v>2.0385600000000004</v>
      </c>
      <c r="I346" s="13">
        <f t="shared" si="85"/>
        <v>13.363893333333335</v>
      </c>
      <c r="J346" s="13"/>
      <c r="K346" s="18"/>
    </row>
    <row r="347" spans="2:11">
      <c r="B347" s="9">
        <v>44866</v>
      </c>
      <c r="C347" s="10">
        <f>YEAR(Tabla3[[#This Row],[Fecha]])</f>
        <v>2022</v>
      </c>
      <c r="D347" s="11" t="s">
        <v>25</v>
      </c>
      <c r="E347" s="13">
        <v>9.7910000000000004</v>
      </c>
      <c r="F347" s="13"/>
      <c r="G347" s="13">
        <v>1</v>
      </c>
      <c r="H347" s="13">
        <f t="shared" si="78"/>
        <v>1.94238</v>
      </c>
      <c r="I347" s="13">
        <f t="shared" si="85"/>
        <v>12.73338</v>
      </c>
      <c r="J347" s="13"/>
      <c r="K347" s="18"/>
    </row>
    <row r="348" spans="2:11">
      <c r="B348" s="9">
        <v>44896</v>
      </c>
      <c r="C348" s="10">
        <f>YEAR(Tabla3[[#This Row],[Fecha]])</f>
        <v>2022</v>
      </c>
      <c r="D348" s="11" t="s">
        <v>18</v>
      </c>
      <c r="E348" s="13">
        <v>2.2948387096774194</v>
      </c>
      <c r="F348" s="13"/>
      <c r="G348" s="13">
        <v>0</v>
      </c>
      <c r="H348" s="13">
        <f t="shared" si="78"/>
        <v>0.41307096774193547</v>
      </c>
      <c r="I348" s="13">
        <f t="shared" si="85"/>
        <v>2.7079096774193547</v>
      </c>
      <c r="J348" s="13">
        <f t="shared" ref="J348:J353" si="86">+K348-I348</f>
        <v>2.7110903225806449</v>
      </c>
      <c r="K348" s="18">
        <v>5.4189999999999996</v>
      </c>
    </row>
    <row r="349" spans="2:11">
      <c r="B349" s="9">
        <v>44896</v>
      </c>
      <c r="C349" s="10">
        <f>YEAR(Tabla3[[#This Row],[Fecha]])</f>
        <v>2022</v>
      </c>
      <c r="D349" s="11" t="s">
        <v>19</v>
      </c>
      <c r="E349" s="13">
        <v>13.428378693072515</v>
      </c>
      <c r="F349" s="13">
        <f t="shared" ref="F349:F352" si="87">+E349*8%</f>
        <v>1.0742702954458012</v>
      </c>
      <c r="G349" s="13">
        <v>1.1299999999999999</v>
      </c>
      <c r="H349" s="13">
        <f t="shared" si="78"/>
        <v>2.8138768179332967</v>
      </c>
      <c r="I349" s="13">
        <f t="shared" si="85"/>
        <v>18.446525806451611</v>
      </c>
      <c r="J349" s="13">
        <f t="shared" si="86"/>
        <v>2.973474193548391</v>
      </c>
      <c r="K349" s="18">
        <v>21.42</v>
      </c>
    </row>
    <row r="350" spans="2:11">
      <c r="B350" s="9">
        <v>44896</v>
      </c>
      <c r="C350" s="10">
        <f>YEAR(Tabla3[[#This Row],[Fecha]])</f>
        <v>2022</v>
      </c>
      <c r="D350" s="11" t="s">
        <v>20</v>
      </c>
      <c r="E350" s="13">
        <v>13.360642832553712</v>
      </c>
      <c r="F350" s="13">
        <f t="shared" si="87"/>
        <v>1.068851426604297</v>
      </c>
      <c r="G350" s="13">
        <v>1.1299999999999999</v>
      </c>
      <c r="H350" s="13">
        <f t="shared" si="78"/>
        <v>2.8007089666484415</v>
      </c>
      <c r="I350" s="13">
        <f t="shared" si="85"/>
        <v>18.360203225806451</v>
      </c>
      <c r="J350" s="13">
        <f t="shared" si="86"/>
        <v>1.8997967741935504</v>
      </c>
      <c r="K350" s="18">
        <v>20.260000000000002</v>
      </c>
    </row>
    <row r="351" spans="2:11">
      <c r="B351" s="9">
        <v>44896</v>
      </c>
      <c r="C351" s="10">
        <f>YEAR(Tabla3[[#This Row],[Fecha]])</f>
        <v>2022</v>
      </c>
      <c r="D351" s="11" t="s">
        <v>21</v>
      </c>
      <c r="E351" s="13">
        <v>12.44836785938481</v>
      </c>
      <c r="F351" s="13">
        <f t="shared" si="87"/>
        <v>0.99586942875078477</v>
      </c>
      <c r="G351" s="13">
        <v>1.1599999999999999</v>
      </c>
      <c r="H351" s="13">
        <f t="shared" si="78"/>
        <v>2.628762711864407</v>
      </c>
      <c r="I351" s="13">
        <f t="shared" si="85"/>
        <v>17.233000000000001</v>
      </c>
      <c r="J351" s="13">
        <f t="shared" si="86"/>
        <v>1.1269999999999989</v>
      </c>
      <c r="K351" s="18">
        <v>18.36</v>
      </c>
    </row>
    <row r="352" spans="2:11">
      <c r="B352" s="9">
        <v>44896</v>
      </c>
      <c r="C352" s="10">
        <f>YEAR(Tabla3[[#This Row],[Fecha]])</f>
        <v>2022</v>
      </c>
      <c r="D352" s="11" t="s">
        <v>22</v>
      </c>
      <c r="E352" s="13">
        <v>9.4397009092197735</v>
      </c>
      <c r="F352" s="13">
        <f t="shared" si="87"/>
        <v>0.75517607273758192</v>
      </c>
      <c r="G352" s="13">
        <v>1.22</v>
      </c>
      <c r="H352" s="13">
        <f t="shared" si="78"/>
        <v>2.0546778567523241</v>
      </c>
      <c r="I352" s="13">
        <f t="shared" si="85"/>
        <v>13.46955483870968</v>
      </c>
      <c r="J352" s="13">
        <f t="shared" si="86"/>
        <v>2.8404451612903188</v>
      </c>
      <c r="K352" s="18">
        <v>16.309999999999999</v>
      </c>
    </row>
    <row r="353" spans="2:11">
      <c r="B353" s="9">
        <v>44896</v>
      </c>
      <c r="C353" s="10">
        <f>YEAR(Tabla3[[#This Row],[Fecha]])</f>
        <v>2022</v>
      </c>
      <c r="D353" s="11" t="s">
        <v>23</v>
      </c>
      <c r="E353" s="13">
        <v>13.715806451612904</v>
      </c>
      <c r="F353" s="13"/>
      <c r="G353" s="13">
        <v>1.49</v>
      </c>
      <c r="H353" s="13">
        <f t="shared" si="78"/>
        <v>2.7370451612903226</v>
      </c>
      <c r="I353" s="13">
        <f t="shared" si="85"/>
        <v>17.942851612903226</v>
      </c>
      <c r="J353" s="13">
        <f t="shared" si="86"/>
        <v>1.8371483870967751</v>
      </c>
      <c r="K353" s="18">
        <v>19.78</v>
      </c>
    </row>
    <row r="354" spans="2:11">
      <c r="B354" s="9">
        <v>44896</v>
      </c>
      <c r="C354" s="10">
        <f>YEAR(Tabla3[[#This Row],[Fecha]])</f>
        <v>2022</v>
      </c>
      <c r="D354" s="11" t="s">
        <v>24</v>
      </c>
      <c r="E354" s="13">
        <v>9.51</v>
      </c>
      <c r="F354" s="13"/>
      <c r="G354" s="13">
        <v>0.92</v>
      </c>
      <c r="H354" s="13">
        <f t="shared" si="78"/>
        <v>1.8774</v>
      </c>
      <c r="I354" s="13">
        <f t="shared" si="85"/>
        <v>12.307399999999999</v>
      </c>
      <c r="J354" s="13"/>
      <c r="K354" s="18"/>
    </row>
    <row r="355" spans="2:11">
      <c r="B355" s="9">
        <v>44896</v>
      </c>
      <c r="C355" s="10">
        <f>YEAR(Tabla3[[#This Row],[Fecha]])</f>
        <v>2022</v>
      </c>
      <c r="D355" s="11" t="s">
        <v>25</v>
      </c>
      <c r="E355" s="13">
        <v>9.121612903225806</v>
      </c>
      <c r="F355" s="13"/>
      <c r="G355" s="13">
        <v>1</v>
      </c>
      <c r="H355" s="13">
        <f t="shared" si="78"/>
        <v>1.8218903225806451</v>
      </c>
      <c r="I355" s="13">
        <f t="shared" si="85"/>
        <v>11.943503225806451</v>
      </c>
      <c r="J355" s="13"/>
      <c r="K355" s="18"/>
    </row>
    <row r="356" spans="2:11">
      <c r="B356" s="9">
        <v>44927</v>
      </c>
      <c r="C356" s="10">
        <f>YEAR(Tabla3[[#This Row],[Fecha]])</f>
        <v>2023</v>
      </c>
      <c r="D356" s="11" t="s">
        <v>18</v>
      </c>
      <c r="E356" s="13">
        <v>2.1496774193548389</v>
      </c>
      <c r="F356" s="13">
        <v>0</v>
      </c>
      <c r="G356" s="13">
        <v>0</v>
      </c>
      <c r="H356" s="13">
        <v>0.38694193548387101</v>
      </c>
      <c r="I356" s="13">
        <v>2.5366193548387099</v>
      </c>
      <c r="J356" s="13">
        <v>2.7853806451612901</v>
      </c>
      <c r="K356" s="18">
        <v>5.3220000000000001</v>
      </c>
    </row>
    <row r="357" spans="2:11">
      <c r="B357" s="9">
        <v>44927</v>
      </c>
      <c r="C357" s="10">
        <f>YEAR(Tabla3[[#This Row],[Fecha]])</f>
        <v>2023</v>
      </c>
      <c r="D357" s="11" t="s">
        <v>19</v>
      </c>
      <c r="E357" s="13">
        <v>13.601617864447281</v>
      </c>
      <c r="F357" s="13">
        <v>1.0881294291557826</v>
      </c>
      <c r="G357" s="13">
        <v>1.1299999999999999</v>
      </c>
      <c r="H357" s="13">
        <v>2.8475545128485518</v>
      </c>
      <c r="I357" s="13">
        <v>18.667301806451619</v>
      </c>
      <c r="J357" s="13">
        <v>1.9026981935483818</v>
      </c>
      <c r="K357" s="18">
        <v>20.57</v>
      </c>
    </row>
    <row r="358" spans="2:11">
      <c r="B358" s="9">
        <v>44927</v>
      </c>
      <c r="C358" s="10">
        <f>YEAR(Tabla3[[#This Row],[Fecha]])</f>
        <v>2023</v>
      </c>
      <c r="D358" s="11" t="s">
        <v>20</v>
      </c>
      <c r="E358" s="13">
        <v>13.526137537209161</v>
      </c>
      <c r="F358" s="13">
        <v>1.082091002976733</v>
      </c>
      <c r="G358" s="13">
        <v>1.1299999999999999</v>
      </c>
      <c r="H358" s="13">
        <v>2.8328811372334606</v>
      </c>
      <c r="I358" s="13">
        <v>18.571109677419354</v>
      </c>
      <c r="J358" s="13">
        <v>0.75889032258064404</v>
      </c>
      <c r="K358" s="18">
        <v>19.329999999999998</v>
      </c>
    </row>
    <row r="359" spans="2:11">
      <c r="B359" s="9">
        <v>44927</v>
      </c>
      <c r="C359" s="10">
        <f>YEAR(Tabla3[[#This Row],[Fecha]])</f>
        <v>2023</v>
      </c>
      <c r="D359" s="11" t="s">
        <v>21</v>
      </c>
      <c r="E359" s="13">
        <v>12.603864589028612</v>
      </c>
      <c r="F359" s="13">
        <v>1.008309167122289</v>
      </c>
      <c r="G359" s="13">
        <v>1.1599999999999999</v>
      </c>
      <c r="H359" s="13">
        <v>2.6589912761071623</v>
      </c>
      <c r="I359" s="13">
        <v>17.431165032258065</v>
      </c>
      <c r="J359" s="13">
        <v>3.8834967741934179E-2</v>
      </c>
      <c r="K359" s="18">
        <v>17.47</v>
      </c>
    </row>
    <row r="360" spans="2:11">
      <c r="B360" s="9">
        <v>44927</v>
      </c>
      <c r="C360" s="10">
        <f>YEAR(Tabla3[[#This Row],[Fecha]])</f>
        <v>2023</v>
      </c>
      <c r="D360" s="11" t="s">
        <v>22</v>
      </c>
      <c r="E360" s="13">
        <v>9.5954895409351408</v>
      </c>
      <c r="F360" s="13">
        <v>0.7676391632748113</v>
      </c>
      <c r="G360" s="13">
        <v>1.22</v>
      </c>
      <c r="H360" s="13">
        <v>2.0849631667577913</v>
      </c>
      <c r="I360" s="13">
        <v>13.668091870967745</v>
      </c>
      <c r="J360" s="13">
        <v>3.5519081290322543</v>
      </c>
      <c r="K360" s="18">
        <v>17.22</v>
      </c>
    </row>
    <row r="361" spans="2:11">
      <c r="B361" s="9">
        <v>44927</v>
      </c>
      <c r="C361" s="10">
        <f>YEAR(Tabla3[[#This Row],[Fecha]])</f>
        <v>2023</v>
      </c>
      <c r="D361" s="11" t="s">
        <v>23</v>
      </c>
      <c r="E361" s="13">
        <v>12.930000000000001</v>
      </c>
      <c r="F361" s="13"/>
      <c r="G361" s="13">
        <v>1.49</v>
      </c>
      <c r="H361" s="13">
        <v>2.5956000000000001</v>
      </c>
      <c r="I361" s="13">
        <v>17.015600000000003</v>
      </c>
      <c r="J361" s="13">
        <v>2.2643999999999984</v>
      </c>
      <c r="K361" s="18">
        <v>19.28</v>
      </c>
    </row>
    <row r="362" spans="2:11">
      <c r="B362" s="9">
        <v>44927</v>
      </c>
      <c r="C362" s="10">
        <f>YEAR(Tabla3[[#This Row],[Fecha]])</f>
        <v>2023</v>
      </c>
      <c r="D362" s="11" t="s">
        <v>24</v>
      </c>
      <c r="E362" s="13">
        <v>9.0990322580645167</v>
      </c>
      <c r="F362" s="13"/>
      <c r="G362" s="13">
        <v>0.92</v>
      </c>
      <c r="H362" s="13">
        <v>1.8034258064516129</v>
      </c>
      <c r="I362" s="13">
        <v>11.82245806451613</v>
      </c>
      <c r="J362" s="13"/>
      <c r="K362" s="18"/>
    </row>
    <row r="363" spans="2:11">
      <c r="B363" s="9">
        <v>44927</v>
      </c>
      <c r="C363" s="10">
        <f>YEAR(Tabla3[[#This Row],[Fecha]])</f>
        <v>2023</v>
      </c>
      <c r="D363" s="11" t="s">
        <v>25</v>
      </c>
      <c r="E363" s="13">
        <v>8.6480645161290308</v>
      </c>
      <c r="F363" s="13"/>
      <c r="G363" s="13">
        <v>1</v>
      </c>
      <c r="H363" s="13">
        <v>1.7366516129032255</v>
      </c>
      <c r="I363" s="13">
        <v>11.384716129032256</v>
      </c>
      <c r="J363" s="13"/>
      <c r="K363" s="18"/>
    </row>
    <row r="364" spans="2:11">
      <c r="B364" s="9">
        <v>44958</v>
      </c>
      <c r="C364" s="10">
        <f>YEAR(Tabla3[[#This Row],[Fecha]])</f>
        <v>2023</v>
      </c>
      <c r="D364" s="11" t="s">
        <v>18</v>
      </c>
      <c r="E364" s="13">
        <v>2.2142857142857149</v>
      </c>
      <c r="F364" s="13">
        <v>0</v>
      </c>
      <c r="G364" s="13">
        <v>0</v>
      </c>
      <c r="H364" s="13">
        <f>(E364+F364+G364)*0.18</f>
        <v>0.39857142857142863</v>
      </c>
      <c r="I364" s="13">
        <f>+SUM(E364:H364)</f>
        <v>2.6128571428571434</v>
      </c>
      <c r="J364" s="13">
        <f>+K364-I364</f>
        <v>2.6601428571428563</v>
      </c>
      <c r="K364" s="18">
        <v>5.2729999999999997</v>
      </c>
    </row>
    <row r="365" spans="2:11">
      <c r="B365" s="9">
        <v>44958</v>
      </c>
      <c r="C365" s="10">
        <f>YEAR(Tabla3[[#This Row],[Fecha]])</f>
        <v>2023</v>
      </c>
      <c r="D365" s="11" t="s">
        <v>19</v>
      </c>
      <c r="E365" s="13">
        <v>14.393571764864138</v>
      </c>
      <c r="F365" s="13">
        <f>+E365*8%</f>
        <v>1.1514857411891311</v>
      </c>
      <c r="G365" s="13">
        <v>1.1299999999999999</v>
      </c>
      <c r="H365" s="13">
        <f t="shared" ref="H365:H371" si="88">(E365+F365+G365)*0.18</f>
        <v>3.0015103510895882</v>
      </c>
      <c r="I365" s="13">
        <f>+SUM(E365:H365)</f>
        <v>19.676567857142857</v>
      </c>
      <c r="J365" s="13">
        <f t="shared" ref="J365:J369" si="89">+K365-I365</f>
        <v>1.5534321428571438</v>
      </c>
      <c r="K365" s="18">
        <v>21.23</v>
      </c>
    </row>
    <row r="366" spans="2:11">
      <c r="B366" s="9">
        <v>44958</v>
      </c>
      <c r="C366" s="10">
        <f>YEAR(Tabla3[[#This Row],[Fecha]])</f>
        <v>2023</v>
      </c>
      <c r="D366" s="11" t="s">
        <v>20</v>
      </c>
      <c r="E366" s="13">
        <v>14.291097771500315</v>
      </c>
      <c r="F366" s="13">
        <f>+E366*8%</f>
        <v>1.1432878217200253</v>
      </c>
      <c r="G366" s="13">
        <v>1.1299999999999999</v>
      </c>
      <c r="H366" s="13">
        <f t="shared" si="88"/>
        <v>2.9815894067796611</v>
      </c>
      <c r="I366" s="13">
        <f t="shared" ref="I366:I371" si="90">+SUM(E366:H366)</f>
        <v>19.545975000000002</v>
      </c>
      <c r="J366" s="13">
        <f t="shared" si="89"/>
        <v>0.26402499999999662</v>
      </c>
      <c r="K366" s="18">
        <v>19.809999999999999</v>
      </c>
    </row>
    <row r="367" spans="2:11">
      <c r="B367" s="9">
        <v>44958</v>
      </c>
      <c r="C367" s="10">
        <f>YEAR(Tabla3[[#This Row],[Fecha]])</f>
        <v>2023</v>
      </c>
      <c r="D367" s="11" t="s">
        <v>21</v>
      </c>
      <c r="E367" s="13">
        <v>13.346059209936328</v>
      </c>
      <c r="F367" s="13">
        <f t="shared" ref="F367:F368" si="91">+E367*8%</f>
        <v>1.0676847367949063</v>
      </c>
      <c r="G367" s="13">
        <v>1.1599999999999999</v>
      </c>
      <c r="H367" s="13">
        <f>(E367+F367+G367)*0.18</f>
        <v>2.803273910411622</v>
      </c>
      <c r="I367" s="13">
        <f>+SUM(E367:H367)</f>
        <v>18.377017857142857</v>
      </c>
      <c r="J367" s="13">
        <f>+K367-I367</f>
        <v>0.54298214285714508</v>
      </c>
      <c r="K367" s="18">
        <v>18.920000000000002</v>
      </c>
    </row>
    <row r="368" spans="2:11">
      <c r="B368" s="9">
        <v>44958</v>
      </c>
      <c r="C368" s="10">
        <f>YEAR(Tabla3[[#This Row],[Fecha]])</f>
        <v>2023</v>
      </c>
      <c r="D368" s="11" t="s">
        <v>22</v>
      </c>
      <c r="E368" s="13">
        <v>10.685005829073626</v>
      </c>
      <c r="F368" s="13">
        <f t="shared" si="91"/>
        <v>0.85480046632589013</v>
      </c>
      <c r="G368" s="13">
        <v>1.22</v>
      </c>
      <c r="H368" s="13">
        <f>(E368+F368+G368)*0.18</f>
        <v>2.2967651331719132</v>
      </c>
      <c r="I368" s="13">
        <f>+SUM(E368:H368)</f>
        <v>15.056571428571431</v>
      </c>
      <c r="J368" s="13">
        <f>+K368-I368</f>
        <v>1.7034285714285708</v>
      </c>
      <c r="K368" s="18">
        <v>16.760000000000002</v>
      </c>
    </row>
    <row r="369" spans="2:11">
      <c r="B369" s="9">
        <v>44958</v>
      </c>
      <c r="C369" s="10">
        <f>YEAR(Tabla3[[#This Row],[Fecha]])</f>
        <v>2023</v>
      </c>
      <c r="D369" s="11" t="s">
        <v>23</v>
      </c>
      <c r="E369" s="13">
        <v>12.785357142857142</v>
      </c>
      <c r="F369" s="13"/>
      <c r="G369" s="13">
        <v>1.49</v>
      </c>
      <c r="H369" s="13">
        <f t="shared" si="88"/>
        <v>2.5695642857142857</v>
      </c>
      <c r="I369" s="13">
        <f t="shared" si="90"/>
        <v>16.844921428571428</v>
      </c>
      <c r="J369" s="13">
        <f t="shared" si="89"/>
        <v>2.2950785714285722</v>
      </c>
      <c r="K369" s="18">
        <v>19.14</v>
      </c>
    </row>
    <row r="370" spans="2:11">
      <c r="B370" s="9">
        <v>44958</v>
      </c>
      <c r="C370" s="10">
        <f>YEAR(Tabla3[[#This Row],[Fecha]])</f>
        <v>2023</v>
      </c>
      <c r="D370" s="11" t="s">
        <v>24</v>
      </c>
      <c r="E370" s="13">
        <v>9.4864285714285721</v>
      </c>
      <c r="F370" s="13"/>
      <c r="G370" s="13">
        <v>0.92</v>
      </c>
      <c r="H370" s="13">
        <f t="shared" si="88"/>
        <v>1.873157142857143</v>
      </c>
      <c r="I370" s="13">
        <f t="shared" si="90"/>
        <v>12.279585714285716</v>
      </c>
      <c r="J370" s="13"/>
      <c r="K370" s="18"/>
    </row>
    <row r="371" spans="2:11">
      <c r="B371" s="9">
        <v>44958</v>
      </c>
      <c r="C371" s="10">
        <f>YEAR(Tabla3[[#This Row],[Fecha]])</f>
        <v>2023</v>
      </c>
      <c r="D371" s="11" t="s">
        <v>25</v>
      </c>
      <c r="E371" s="13">
        <v>9.0667857142857162</v>
      </c>
      <c r="F371" s="13"/>
      <c r="G371" s="13">
        <v>1</v>
      </c>
      <c r="H371" s="13">
        <f t="shared" si="88"/>
        <v>1.8120214285714289</v>
      </c>
      <c r="I371" s="13">
        <f t="shared" si="90"/>
        <v>11.878807142857145</v>
      </c>
      <c r="J371" s="13"/>
      <c r="K371" s="18"/>
    </row>
    <row r="372" spans="2:11">
      <c r="B372" s="9">
        <v>44986</v>
      </c>
      <c r="C372" s="10">
        <f>YEAR(Tabla3[[#This Row],[Fecha]])</f>
        <v>2023</v>
      </c>
      <c r="D372" s="11" t="s">
        <v>18</v>
      </c>
      <c r="E372" s="13">
        <v>2.2999999999999998</v>
      </c>
      <c r="F372" s="13">
        <v>0</v>
      </c>
      <c r="G372" s="13">
        <v>0</v>
      </c>
      <c r="H372" s="13">
        <v>0.41399999999999998</v>
      </c>
      <c r="I372" s="13">
        <v>2.714</v>
      </c>
      <c r="J372" s="13">
        <v>2.6</v>
      </c>
      <c r="K372" s="18">
        <v>5.3140000000000001</v>
      </c>
    </row>
    <row r="373" spans="2:11">
      <c r="B373" s="9">
        <v>44986</v>
      </c>
      <c r="C373" s="10">
        <f>YEAR(Tabla3[[#This Row],[Fecha]])</f>
        <v>2023</v>
      </c>
      <c r="D373" s="11" t="s">
        <v>26</v>
      </c>
      <c r="E373" s="13">
        <v>9.8000000000000007</v>
      </c>
      <c r="F373" s="13">
        <v>0.78400000000000003</v>
      </c>
      <c r="G373" s="13">
        <v>1.1599999999999999</v>
      </c>
      <c r="H373" s="13">
        <v>2.1139200000000002</v>
      </c>
      <c r="I373" s="13">
        <v>13.857920000000002</v>
      </c>
      <c r="J373" s="13">
        <v>3.5120799999999992</v>
      </c>
      <c r="K373" s="18">
        <v>17.37</v>
      </c>
    </row>
    <row r="374" spans="2:11">
      <c r="B374" s="9">
        <v>44986</v>
      </c>
      <c r="C374" s="10">
        <f>YEAR(Tabla3[[#This Row],[Fecha]])</f>
        <v>2023</v>
      </c>
      <c r="D374" s="11" t="s">
        <v>22</v>
      </c>
      <c r="E374" s="13">
        <v>10.564511066561366</v>
      </c>
      <c r="F374" s="13">
        <v>0.84516088532490929</v>
      </c>
      <c r="G374" s="13">
        <v>1.22</v>
      </c>
      <c r="H374" s="13">
        <v>2.2733409513395295</v>
      </c>
      <c r="I374" s="13">
        <v>14.903012903225804</v>
      </c>
      <c r="J374" s="13">
        <v>1.4769870967741952</v>
      </c>
      <c r="K374" s="18">
        <v>16.38</v>
      </c>
    </row>
    <row r="375" spans="2:11">
      <c r="B375" s="9">
        <v>44986</v>
      </c>
      <c r="C375" s="10">
        <f>YEAR(Tabla3[[#This Row],[Fecha]])</f>
        <v>2023</v>
      </c>
      <c r="D375" s="11" t="s">
        <v>23</v>
      </c>
      <c r="E375" s="13">
        <v>12.093870967741932</v>
      </c>
      <c r="F375" s="13"/>
      <c r="G375" s="13">
        <v>1.49</v>
      </c>
      <c r="H375" s="13">
        <v>2.4450967741935479</v>
      </c>
      <c r="I375" s="13">
        <v>16.028967741935482</v>
      </c>
      <c r="J375" s="13">
        <v>2.6210322580645169</v>
      </c>
      <c r="K375" s="18">
        <v>18.649999999999999</v>
      </c>
    </row>
    <row r="376" spans="2:11">
      <c r="B376" s="9">
        <v>44986</v>
      </c>
      <c r="C376" s="10">
        <f>YEAR(Tabla3[[#This Row],[Fecha]])</f>
        <v>2023</v>
      </c>
      <c r="D376" s="11" t="s">
        <v>24</v>
      </c>
      <c r="E376" s="13">
        <v>9.8806451612903228</v>
      </c>
      <c r="F376" s="13"/>
      <c r="G376" s="13">
        <v>0.92</v>
      </c>
      <c r="H376" s="13">
        <v>1.9441161290322579</v>
      </c>
      <c r="I376" s="13">
        <v>12.744761290322581</v>
      </c>
      <c r="J376" s="13"/>
      <c r="K376" s="18"/>
    </row>
    <row r="377" spans="2:11">
      <c r="B377" s="9">
        <v>44986</v>
      </c>
      <c r="C377" s="10">
        <f>YEAR(Tabla3[[#This Row],[Fecha]])</f>
        <v>2023</v>
      </c>
      <c r="D377" s="11" t="s">
        <v>25</v>
      </c>
      <c r="E377" s="13">
        <v>9.5987096774193574</v>
      </c>
      <c r="F377" s="13"/>
      <c r="G377" s="13">
        <v>1</v>
      </c>
      <c r="H377" s="13">
        <v>1.9077677419354844</v>
      </c>
      <c r="I377" s="13">
        <v>12.506477419354841</v>
      </c>
      <c r="J377" s="13"/>
      <c r="K377" s="18"/>
    </row>
    <row r="378" spans="2:11">
      <c r="B378" s="9">
        <v>45017</v>
      </c>
      <c r="C378" s="10">
        <f>YEAR(Tabla3[[#This Row],[Fecha]])</f>
        <v>2023</v>
      </c>
      <c r="D378" s="11" t="s">
        <v>18</v>
      </c>
      <c r="E378" s="13">
        <v>1.7370967741935484</v>
      </c>
      <c r="F378" s="13">
        <v>0</v>
      </c>
      <c r="G378" s="13">
        <v>0</v>
      </c>
      <c r="H378" s="13">
        <f>(E378+F378+G378)*0.18</f>
        <v>0.31267741935483867</v>
      </c>
      <c r="I378" s="13">
        <f>+SUM(E378:H378)</f>
        <v>2.0497741935483869</v>
      </c>
      <c r="J378" s="13">
        <f>+K378-I378</f>
        <v>2.923225806451613</v>
      </c>
      <c r="K378" s="18">
        <v>4.9729999999999999</v>
      </c>
    </row>
    <row r="379" spans="2:11">
      <c r="B379" s="9">
        <v>45017</v>
      </c>
      <c r="C379" s="10">
        <f>YEAR(Tabla3[[#This Row],[Fecha]])</f>
        <v>2023</v>
      </c>
      <c r="D379" s="11" t="s">
        <v>26</v>
      </c>
      <c r="E379" s="13">
        <v>10.37</v>
      </c>
      <c r="F379" s="13">
        <f t="shared" ref="F379:F380" si="92">+E379*8%</f>
        <v>0.8296</v>
      </c>
      <c r="G379" s="13">
        <v>1.1599999999999999</v>
      </c>
      <c r="H379" s="13">
        <f>K379-(K379/1.18)</f>
        <v>2.643559322033898</v>
      </c>
      <c r="I379" s="13">
        <f>+SUM(E379:H379)</f>
        <v>15.003159322033897</v>
      </c>
      <c r="J379" s="13">
        <f>+K379-I379</f>
        <v>2.3268406779661017</v>
      </c>
      <c r="K379" s="18">
        <v>17.329999999999998</v>
      </c>
    </row>
    <row r="380" spans="2:11">
      <c r="B380" s="9">
        <v>45017</v>
      </c>
      <c r="C380" s="10">
        <f>YEAR(Tabla3[[#This Row],[Fecha]])</f>
        <v>2023</v>
      </c>
      <c r="D380" s="11" t="s">
        <v>22</v>
      </c>
      <c r="E380" s="13">
        <v>9.02</v>
      </c>
      <c r="F380" s="13">
        <f t="shared" si="92"/>
        <v>0.72160000000000002</v>
      </c>
      <c r="G380" s="13">
        <v>1.22</v>
      </c>
      <c r="H380" s="13">
        <f>(E380+F380+G380)*0.18</f>
        <v>1.973088</v>
      </c>
      <c r="I380" s="13">
        <f>+SUM(E380:H380)</f>
        <v>12.934688000000001</v>
      </c>
      <c r="J380" s="13">
        <f>+K380-I380</f>
        <v>3.7253119999999988</v>
      </c>
      <c r="K380" s="18">
        <v>16.66</v>
      </c>
    </row>
    <row r="381" spans="2:11">
      <c r="B381" s="9">
        <v>45017</v>
      </c>
      <c r="C381" s="10">
        <f>YEAR(Tabla3[[#This Row],[Fecha]])</f>
        <v>2023</v>
      </c>
      <c r="D381" s="11" t="s">
        <v>23</v>
      </c>
      <c r="E381" s="13">
        <v>10.02</v>
      </c>
      <c r="F381" s="13"/>
      <c r="G381" s="13">
        <v>1.49</v>
      </c>
      <c r="H381" s="13">
        <f t="shared" ref="H381:H383" si="93">(E381+F381+G381)*0.18</f>
        <v>2.0718000000000001</v>
      </c>
      <c r="I381" s="13">
        <f t="shared" ref="I381:I383" si="94">+SUM(E381:H381)</f>
        <v>13.581799999999999</v>
      </c>
      <c r="J381" s="13">
        <f t="shared" ref="J381" si="95">+K381-I381</f>
        <v>2.5382000000000016</v>
      </c>
      <c r="K381" s="18">
        <v>16.12</v>
      </c>
    </row>
    <row r="382" spans="2:11">
      <c r="B382" s="9">
        <v>45017</v>
      </c>
      <c r="C382" s="10">
        <f>YEAR(Tabla3[[#This Row],[Fecha]])</f>
        <v>2023</v>
      </c>
      <c r="D382" s="11" t="s">
        <v>24</v>
      </c>
      <c r="E382" s="13">
        <v>9.3441935483870946</v>
      </c>
      <c r="F382" s="13"/>
      <c r="G382" s="13">
        <v>0.92</v>
      </c>
      <c r="H382" s="13">
        <f t="shared" si="93"/>
        <v>1.847554838709677</v>
      </c>
      <c r="I382" s="13">
        <f t="shared" si="94"/>
        <v>12.111748387096771</v>
      </c>
      <c r="J382" s="13"/>
      <c r="K382" s="18"/>
    </row>
    <row r="383" spans="2:11">
      <c r="B383" s="9">
        <v>45017</v>
      </c>
      <c r="C383" s="10">
        <f>YEAR(Tabla3[[#This Row],[Fecha]])</f>
        <v>2023</v>
      </c>
      <c r="D383" s="11" t="s">
        <v>25</v>
      </c>
      <c r="E383" s="13">
        <v>9.1812903225806455</v>
      </c>
      <c r="F383" s="13"/>
      <c r="G383" s="13">
        <v>1</v>
      </c>
      <c r="H383" s="13">
        <f t="shared" si="93"/>
        <v>1.832632258064516</v>
      </c>
      <c r="I383" s="13">
        <f t="shared" si="94"/>
        <v>12.013922580645161</v>
      </c>
      <c r="J383" s="13"/>
      <c r="K383" s="18"/>
    </row>
    <row r="384" spans="2:11">
      <c r="B384" s="9">
        <v>45047</v>
      </c>
      <c r="C384" s="10">
        <f>YEAR(Tabla3[[#This Row],[Fecha]])</f>
        <v>2023</v>
      </c>
      <c r="D384" s="11" t="s">
        <v>18</v>
      </c>
      <c r="E384" s="13">
        <v>2.1141935483870968</v>
      </c>
      <c r="F384" s="13">
        <v>0</v>
      </c>
      <c r="G384" s="13">
        <v>0</v>
      </c>
      <c r="H384" s="13">
        <v>0.38055483870967743</v>
      </c>
      <c r="I384" s="13">
        <v>2.4947483870967742</v>
      </c>
      <c r="J384" s="13">
        <v>2.7272516129032263</v>
      </c>
      <c r="K384" s="18">
        <v>5.2220000000000004</v>
      </c>
    </row>
    <row r="385" spans="2:11">
      <c r="B385" s="9">
        <v>45047</v>
      </c>
      <c r="C385" s="10">
        <f>YEAR(Tabla3[[#This Row],[Fecha]])</f>
        <v>2023</v>
      </c>
      <c r="D385" s="11" t="s">
        <v>26</v>
      </c>
      <c r="E385" s="13">
        <v>9.2200000000000006</v>
      </c>
      <c r="F385" s="13">
        <v>0.73760000000000003</v>
      </c>
      <c r="G385" s="13">
        <v>1.1599999999999999</v>
      </c>
      <c r="H385" s="13">
        <v>2.0011680000000003</v>
      </c>
      <c r="I385" s="13">
        <v>13.118768000000001</v>
      </c>
      <c r="J385" s="13">
        <v>3.8212320000000002</v>
      </c>
      <c r="K385" s="18">
        <v>16.940000000000001</v>
      </c>
    </row>
    <row r="386" spans="2:11">
      <c r="B386" s="9">
        <v>45047</v>
      </c>
      <c r="C386" s="10">
        <f>YEAR(Tabla3[[#This Row],[Fecha]])</f>
        <v>2023</v>
      </c>
      <c r="D386" s="11" t="s">
        <v>22</v>
      </c>
      <c r="E386" s="13">
        <v>10.530645667537412</v>
      </c>
      <c r="F386" s="13">
        <v>0.84245165340299299</v>
      </c>
      <c r="G386" s="13">
        <v>1.22</v>
      </c>
      <c r="H386" s="13">
        <v>2.2667575177692729</v>
      </c>
      <c r="I386" s="13">
        <v>14.859854838709678</v>
      </c>
      <c r="J386" s="13">
        <v>2.7201451612903202</v>
      </c>
      <c r="K386" s="18">
        <v>17.579999999999998</v>
      </c>
    </row>
    <row r="387" spans="2:11">
      <c r="B387" s="9">
        <v>45047</v>
      </c>
      <c r="C387" s="10">
        <f>YEAR(Tabla3[[#This Row],[Fecha]])</f>
        <v>2023</v>
      </c>
      <c r="D387" s="11" t="s">
        <v>23</v>
      </c>
      <c r="E387" s="13">
        <v>10.372903225806452</v>
      </c>
      <c r="F387" s="13"/>
      <c r="G387" s="13">
        <v>1.49</v>
      </c>
      <c r="H387" s="13">
        <v>2.1353225806451612</v>
      </c>
      <c r="I387" s="13">
        <v>13.998225806451613</v>
      </c>
      <c r="J387" s="13">
        <v>2.6617741935483874</v>
      </c>
      <c r="K387" s="18">
        <v>16.66</v>
      </c>
    </row>
    <row r="388" spans="2:11">
      <c r="B388" s="9">
        <v>45047</v>
      </c>
      <c r="C388" s="10">
        <f>YEAR(Tabla3[[#This Row],[Fecha]])</f>
        <v>2023</v>
      </c>
      <c r="D388" s="11" t="s">
        <v>24</v>
      </c>
      <c r="E388" s="13">
        <v>11.180322580645162</v>
      </c>
      <c r="F388" s="13"/>
      <c r="G388" s="13">
        <v>0.92</v>
      </c>
      <c r="H388" s="13">
        <v>2.1780580645161289</v>
      </c>
      <c r="I388" s="13">
        <v>14.278380645161292</v>
      </c>
      <c r="J388" s="13"/>
      <c r="K388" s="18"/>
    </row>
    <row r="389" spans="2:11">
      <c r="B389" s="9">
        <v>45047</v>
      </c>
      <c r="C389" s="10">
        <f>YEAR(Tabla3[[#This Row],[Fecha]])</f>
        <v>2023</v>
      </c>
      <c r="D389" s="11" t="s">
        <v>25</v>
      </c>
      <c r="E389" s="13">
        <v>10.923870967741937</v>
      </c>
      <c r="F389" s="13"/>
      <c r="G389" s="13">
        <v>1</v>
      </c>
      <c r="H389" s="13">
        <v>2.1462967741935488</v>
      </c>
      <c r="I389" s="13">
        <v>14.070167741935485</v>
      </c>
      <c r="J389" s="13"/>
      <c r="K389" s="18"/>
    </row>
    <row r="390" spans="2:11">
      <c r="B390" s="9">
        <v>45078</v>
      </c>
      <c r="C390" s="10">
        <f>YEAR(Tabla3[[#This Row],[Fecha]])</f>
        <v>2023</v>
      </c>
      <c r="D390" s="11" t="s">
        <v>18</v>
      </c>
      <c r="E390" s="13">
        <v>1.9799999999999998</v>
      </c>
      <c r="F390" s="13">
        <v>0</v>
      </c>
      <c r="G390" s="13">
        <v>0</v>
      </c>
      <c r="H390" s="13">
        <v>0.35639999999999994</v>
      </c>
      <c r="I390" s="13">
        <v>2.3363999999999998</v>
      </c>
      <c r="J390" s="13">
        <v>2.1385872581524139</v>
      </c>
      <c r="K390" s="18">
        <v>4.4749872581524137</v>
      </c>
    </row>
    <row r="391" spans="2:11">
      <c r="B391" s="9">
        <v>45078</v>
      </c>
      <c r="C391" s="10">
        <f>YEAR(Tabla3[[#This Row],[Fecha]])</f>
        <v>2023</v>
      </c>
      <c r="D391" s="11" t="s">
        <v>26</v>
      </c>
      <c r="E391" s="13">
        <v>9.0120000000000005</v>
      </c>
      <c r="F391" s="13">
        <v>0.72096000000000005</v>
      </c>
      <c r="G391" s="13">
        <v>1.1599999999999999</v>
      </c>
      <c r="H391" s="13">
        <v>2.4885289350018454</v>
      </c>
      <c r="I391" s="13">
        <v>13.381488935001846</v>
      </c>
      <c r="J391" s="13">
        <v>2.9322007500102618</v>
      </c>
      <c r="K391" s="18">
        <v>16.313689685012108</v>
      </c>
    </row>
    <row r="392" spans="2:11">
      <c r="B392" s="9">
        <v>45078</v>
      </c>
      <c r="C392" s="10">
        <f>YEAR(Tabla3[[#This Row],[Fecha]])</f>
        <v>2023</v>
      </c>
      <c r="D392" s="11" t="s">
        <v>22</v>
      </c>
      <c r="E392" s="13">
        <v>10.462340447792425</v>
      </c>
      <c r="F392" s="13">
        <v>0.83698723582339396</v>
      </c>
      <c r="G392" s="13">
        <v>1.22</v>
      </c>
      <c r="H392" s="13">
        <v>2.2534789830508473</v>
      </c>
      <c r="I392" s="13">
        <v>14.772806666666666</v>
      </c>
      <c r="J392" s="13">
        <v>1.5833137037037073</v>
      </c>
      <c r="K392" s="18">
        <v>16.356120370370373</v>
      </c>
    </row>
    <row r="393" spans="2:11">
      <c r="B393" s="9">
        <v>45078</v>
      </c>
      <c r="C393" s="10">
        <f>YEAR(Tabla3[[#This Row],[Fecha]])</f>
        <v>2023</v>
      </c>
      <c r="D393" s="11" t="s">
        <v>23</v>
      </c>
      <c r="E393" s="13">
        <v>9.7473333333333336</v>
      </c>
      <c r="F393" s="13"/>
      <c r="G393" s="13">
        <v>1.49</v>
      </c>
      <c r="H393" s="13">
        <v>2.0227200000000001</v>
      </c>
      <c r="I393" s="13">
        <v>13.260053333333333</v>
      </c>
      <c r="J393" s="13">
        <v>2.4092221814890156</v>
      </c>
      <c r="K393" s="18">
        <v>15.669275514822349</v>
      </c>
    </row>
    <row r="394" spans="2:11">
      <c r="B394" s="9">
        <v>45078</v>
      </c>
      <c r="C394" s="10">
        <f>YEAR(Tabla3[[#This Row],[Fecha]])</f>
        <v>2023</v>
      </c>
      <c r="D394" s="11" t="s">
        <v>24</v>
      </c>
      <c r="E394" s="13">
        <v>10.989333333333333</v>
      </c>
      <c r="F394" s="13"/>
      <c r="G394" s="13">
        <v>0.92</v>
      </c>
      <c r="H394" s="13">
        <v>2.1436799999999998</v>
      </c>
      <c r="I394" s="13">
        <v>14.053013333333332</v>
      </c>
      <c r="J394" s="13"/>
      <c r="K394" s="18"/>
    </row>
    <row r="395" spans="2:11">
      <c r="B395" s="9">
        <v>45078</v>
      </c>
      <c r="C395" s="10">
        <f>YEAR(Tabla3[[#This Row],[Fecha]])</f>
        <v>2023</v>
      </c>
      <c r="D395" s="11" t="s">
        <v>25</v>
      </c>
      <c r="E395" s="13">
        <v>10.652000000000003</v>
      </c>
      <c r="F395" s="13"/>
      <c r="G395" s="13">
        <v>1</v>
      </c>
      <c r="H395" s="13">
        <v>2.0973600000000006</v>
      </c>
      <c r="I395" s="13">
        <v>13.749360000000003</v>
      </c>
      <c r="J395" s="13"/>
      <c r="K395" s="18"/>
    </row>
    <row r="396" spans="2:11">
      <c r="B396" s="9">
        <v>45108</v>
      </c>
      <c r="C396" s="10">
        <f>YEAR(Tabla3[[#This Row],[Fecha]])</f>
        <v>2023</v>
      </c>
      <c r="D396" s="11" t="s">
        <v>18</v>
      </c>
      <c r="E396" s="13">
        <v>1.83</v>
      </c>
      <c r="F396" s="13">
        <v>0</v>
      </c>
      <c r="G396" s="13">
        <v>0</v>
      </c>
      <c r="H396" s="13">
        <v>0.32940000000000003</v>
      </c>
      <c r="I396" s="13">
        <v>2.1594000000000002</v>
      </c>
      <c r="J396" s="13">
        <v>2.8976000000000002</v>
      </c>
      <c r="K396" s="18">
        <v>5.0570000000000004</v>
      </c>
    </row>
    <row r="397" spans="2:11">
      <c r="B397" s="9">
        <v>45108</v>
      </c>
      <c r="C397" s="10">
        <f>YEAR(Tabla3[[#This Row],[Fecha]])</f>
        <v>2023</v>
      </c>
      <c r="D397" s="11" t="s">
        <v>26</v>
      </c>
      <c r="E397" s="13">
        <v>8.8920000000000012</v>
      </c>
      <c r="F397" s="13">
        <v>0.7113600000000001</v>
      </c>
      <c r="G397" s="13">
        <v>1.1599999999999999</v>
      </c>
      <c r="H397" s="13">
        <v>2.4254237288135592</v>
      </c>
      <c r="I397" s="13">
        <v>13.188783728813561</v>
      </c>
      <c r="J397" s="13">
        <v>2.7112162711864389</v>
      </c>
      <c r="K397" s="18">
        <v>15.9</v>
      </c>
    </row>
    <row r="398" spans="2:11">
      <c r="B398" s="9">
        <v>45108</v>
      </c>
      <c r="C398" s="10">
        <f>YEAR(Tabla3[[#This Row],[Fecha]])</f>
        <v>2023</v>
      </c>
      <c r="D398" s="11" t="s">
        <v>22</v>
      </c>
      <c r="E398" s="13">
        <v>7.8040000000000003</v>
      </c>
      <c r="F398" s="13">
        <v>0.62431999999999999</v>
      </c>
      <c r="G398" s="13">
        <v>1.22</v>
      </c>
      <c r="H398" s="13">
        <v>1.7366975999999998</v>
      </c>
      <c r="I398" s="13">
        <v>11.385017599999999</v>
      </c>
      <c r="J398" s="13">
        <v>4.9711027703703738</v>
      </c>
      <c r="K398" s="18">
        <v>16.356120370370373</v>
      </c>
    </row>
    <row r="399" spans="2:11">
      <c r="B399" s="9">
        <v>45108</v>
      </c>
      <c r="C399" s="10">
        <f>YEAR(Tabla3[[#This Row],[Fecha]])</f>
        <v>2023</v>
      </c>
      <c r="D399" s="11" t="s">
        <v>23</v>
      </c>
      <c r="E399" s="13">
        <v>9.4625806451612888</v>
      </c>
      <c r="F399" s="13"/>
      <c r="G399" s="13">
        <v>1.49</v>
      </c>
      <c r="H399" s="13">
        <v>1.9714645161290321</v>
      </c>
      <c r="I399" s="13">
        <v>12.924045161290321</v>
      </c>
      <c r="J399" s="13">
        <v>2.7059548387096797</v>
      </c>
      <c r="K399" s="18">
        <v>15.63</v>
      </c>
    </row>
    <row r="400" spans="2:11">
      <c r="B400" s="9">
        <v>45108</v>
      </c>
      <c r="C400" s="10">
        <f>YEAR(Tabla3[[#This Row],[Fecha]])</f>
        <v>2023</v>
      </c>
      <c r="D400" s="11" t="s">
        <v>24</v>
      </c>
      <c r="E400" s="13">
        <v>10.064516129032258</v>
      </c>
      <c r="F400" s="13"/>
      <c r="G400" s="13">
        <v>0.92</v>
      </c>
      <c r="H400" s="13">
        <v>1.9772129032258063</v>
      </c>
      <c r="I400" s="13">
        <v>12.961729032258065</v>
      </c>
      <c r="J400" s="13"/>
      <c r="K400" s="18"/>
    </row>
    <row r="401" spans="2:11">
      <c r="B401" s="9">
        <v>45108</v>
      </c>
      <c r="C401" s="10">
        <f>YEAR(Tabla3[[#This Row],[Fecha]])</f>
        <v>2023</v>
      </c>
      <c r="D401" s="11" t="s">
        <v>25</v>
      </c>
      <c r="E401" s="13">
        <v>9.8277419354838713</v>
      </c>
      <c r="F401" s="13"/>
      <c r="G401" s="13">
        <v>1</v>
      </c>
      <c r="H401" s="13">
        <v>1.9489935483870968</v>
      </c>
      <c r="I401" s="13">
        <v>12.776735483870969</v>
      </c>
      <c r="J401" s="13"/>
      <c r="K401" s="18"/>
    </row>
    <row r="402" spans="2:11">
      <c r="B402" s="9">
        <v>45139</v>
      </c>
      <c r="C402" s="10">
        <f>YEAR(Tabla3[[#This Row],[Fecha]])</f>
        <v>2023</v>
      </c>
      <c r="D402" s="11" t="s">
        <v>18</v>
      </c>
      <c r="E402" s="13">
        <v>1.7370967741935484</v>
      </c>
      <c r="F402" s="13">
        <v>0</v>
      </c>
      <c r="G402" s="13">
        <v>0</v>
      </c>
      <c r="H402" s="13">
        <v>0.31267741935483867</v>
      </c>
      <c r="I402" s="13">
        <v>2.0497741935483869</v>
      </c>
      <c r="J402" s="13">
        <v>2.923225806451613</v>
      </c>
      <c r="K402" s="18">
        <v>4.9729999999999999</v>
      </c>
    </row>
    <row r="403" spans="2:11">
      <c r="B403" s="9">
        <v>45139</v>
      </c>
      <c r="C403" s="10">
        <f>YEAR(Tabla3[[#This Row],[Fecha]])</f>
        <v>2023</v>
      </c>
      <c r="D403" s="11" t="s">
        <v>26</v>
      </c>
      <c r="E403" s="13">
        <v>10.37</v>
      </c>
      <c r="F403" s="13">
        <v>0.8296</v>
      </c>
      <c r="G403" s="13">
        <v>1.1599999999999999</v>
      </c>
      <c r="H403" s="13">
        <v>2.643559322033898</v>
      </c>
      <c r="I403" s="13">
        <v>15.003159322033897</v>
      </c>
      <c r="J403" s="13">
        <v>2.3268406779661017</v>
      </c>
      <c r="K403" s="18">
        <v>17.329999999999998</v>
      </c>
    </row>
    <row r="404" spans="2:11">
      <c r="B404" s="9">
        <v>45139</v>
      </c>
      <c r="C404" s="10">
        <f>YEAR(Tabla3[[#This Row],[Fecha]])</f>
        <v>2023</v>
      </c>
      <c r="D404" s="11" t="s">
        <v>22</v>
      </c>
      <c r="E404" s="13">
        <v>9.02</v>
      </c>
      <c r="F404" s="13">
        <v>0.72160000000000002</v>
      </c>
      <c r="G404" s="13">
        <v>1.22</v>
      </c>
      <c r="H404" s="13">
        <v>1.973088</v>
      </c>
      <c r="I404" s="13">
        <v>12.934688000000001</v>
      </c>
      <c r="J404" s="13">
        <v>3.7253119999999988</v>
      </c>
      <c r="K404" s="18">
        <v>16.66</v>
      </c>
    </row>
    <row r="405" spans="2:11">
      <c r="B405" s="9">
        <v>45139</v>
      </c>
      <c r="C405" s="10">
        <f>YEAR(Tabla3[[#This Row],[Fecha]])</f>
        <v>2023</v>
      </c>
      <c r="D405" s="11" t="s">
        <v>23</v>
      </c>
      <c r="E405" s="13">
        <v>10.02</v>
      </c>
      <c r="F405" s="13"/>
      <c r="G405" s="13">
        <v>1.49</v>
      </c>
      <c r="H405" s="13">
        <v>2.0718000000000001</v>
      </c>
      <c r="I405" s="13">
        <v>13.581799999999999</v>
      </c>
      <c r="J405" s="13">
        <v>2.5382000000000016</v>
      </c>
      <c r="K405" s="18">
        <v>16.12</v>
      </c>
    </row>
    <row r="406" spans="2:11">
      <c r="B406" s="9">
        <v>45139</v>
      </c>
      <c r="C406" s="10">
        <f>YEAR(Tabla3[[#This Row],[Fecha]])</f>
        <v>2023</v>
      </c>
      <c r="D406" s="11" t="s">
        <v>24</v>
      </c>
      <c r="E406" s="13">
        <v>9.3441935483870946</v>
      </c>
      <c r="F406" s="13"/>
      <c r="G406" s="13">
        <v>0.92</v>
      </c>
      <c r="H406" s="13">
        <v>1.847554838709677</v>
      </c>
      <c r="I406" s="13">
        <v>12.111748387096771</v>
      </c>
      <c r="J406" s="13"/>
      <c r="K406" s="18"/>
    </row>
    <row r="407" spans="2:11">
      <c r="B407" s="9">
        <v>45139</v>
      </c>
      <c r="C407" s="10">
        <f>YEAR(Tabla3[[#This Row],[Fecha]])</f>
        <v>2023</v>
      </c>
      <c r="D407" s="11" t="s">
        <v>25</v>
      </c>
      <c r="E407" s="13">
        <v>9.1812903225806455</v>
      </c>
      <c r="F407" s="13"/>
      <c r="G407" s="13">
        <v>1</v>
      </c>
      <c r="H407" s="13">
        <v>1.832632258064516</v>
      </c>
      <c r="I407" s="13">
        <v>12.013922580645161</v>
      </c>
      <c r="J407" s="13"/>
      <c r="K407" s="18"/>
    </row>
    <row r="408" spans="2:11">
      <c r="B408" s="9">
        <v>45170</v>
      </c>
      <c r="C408" s="10">
        <f>YEAR(Tabla3[[#This Row],[Fecha]])</f>
        <v>2023</v>
      </c>
      <c r="D408" s="11" t="s">
        <v>18</v>
      </c>
      <c r="E408" s="13">
        <v>1.8090000000000002</v>
      </c>
      <c r="F408" s="13">
        <v>0</v>
      </c>
      <c r="G408" s="13">
        <v>0</v>
      </c>
      <c r="H408" s="13">
        <v>0.32562000000000002</v>
      </c>
      <c r="I408" s="13">
        <v>2.13462</v>
      </c>
      <c r="J408" s="13">
        <v>2.9063800000000004</v>
      </c>
      <c r="K408" s="18">
        <v>5.0410000000000004</v>
      </c>
    </row>
    <row r="409" spans="2:11">
      <c r="B409" s="9">
        <v>45170</v>
      </c>
      <c r="C409" s="10">
        <f>YEAR(Tabla3[[#This Row],[Fecha]])</f>
        <v>2023</v>
      </c>
      <c r="D409" s="11" t="s">
        <v>26</v>
      </c>
      <c r="E409" s="13">
        <v>10.53</v>
      </c>
      <c r="F409" s="13">
        <v>0.84239999999999993</v>
      </c>
      <c r="G409" s="13">
        <v>1.1599999999999999</v>
      </c>
      <c r="H409" s="13">
        <v>2.7671186440677964</v>
      </c>
      <c r="I409" s="13">
        <v>15.299518644067795</v>
      </c>
      <c r="J409" s="13">
        <v>2.8404813559322051</v>
      </c>
      <c r="K409" s="18">
        <v>18.14</v>
      </c>
    </row>
    <row r="410" spans="2:11">
      <c r="B410" s="9">
        <v>45170</v>
      </c>
      <c r="C410" s="10">
        <f>YEAR(Tabla3[[#This Row],[Fecha]])</f>
        <v>2023</v>
      </c>
      <c r="D410" s="11" t="s">
        <v>22</v>
      </c>
      <c r="E410" s="13">
        <v>9.11</v>
      </c>
      <c r="F410" s="13">
        <v>0.7288</v>
      </c>
      <c r="G410" s="13">
        <v>1.22</v>
      </c>
      <c r="H410" s="13">
        <v>1.9905839999999999</v>
      </c>
      <c r="I410" s="13">
        <v>13.049384</v>
      </c>
      <c r="J410" s="13">
        <v>3.6106160000000003</v>
      </c>
      <c r="K410" s="18">
        <v>16.66</v>
      </c>
    </row>
    <row r="411" spans="2:11">
      <c r="B411" s="9">
        <v>45170</v>
      </c>
      <c r="C411" s="10">
        <f>YEAR(Tabla3[[#This Row],[Fecha]])</f>
        <v>2023</v>
      </c>
      <c r="D411" s="11" t="s">
        <v>23</v>
      </c>
      <c r="E411" s="13">
        <v>10.725333333333333</v>
      </c>
      <c r="F411" s="13"/>
      <c r="G411" s="13">
        <v>1.49</v>
      </c>
      <c r="H411" s="13">
        <v>2.19876</v>
      </c>
      <c r="I411" s="13">
        <v>14.414093333333334</v>
      </c>
      <c r="J411" s="13">
        <v>2.3859066666666671</v>
      </c>
      <c r="K411" s="18">
        <v>16.8</v>
      </c>
    </row>
    <row r="412" spans="2:11">
      <c r="B412" s="9">
        <v>45170</v>
      </c>
      <c r="C412" s="10">
        <f>YEAR(Tabla3[[#This Row],[Fecha]])</f>
        <v>2023</v>
      </c>
      <c r="D412" s="11" t="s">
        <v>24</v>
      </c>
      <c r="E412" s="13">
        <v>10.055333333333332</v>
      </c>
      <c r="F412" s="13"/>
      <c r="G412" s="13">
        <v>0.92</v>
      </c>
      <c r="H412" s="13">
        <v>1.9755599999999995</v>
      </c>
      <c r="I412" s="13">
        <v>12.950893333333331</v>
      </c>
      <c r="J412" s="13"/>
      <c r="K412" s="18"/>
    </row>
    <row r="413" spans="2:11">
      <c r="B413" s="19">
        <v>45170</v>
      </c>
      <c r="C413" s="20">
        <f>YEAR(Tabla3[[#This Row],[Fecha]])</f>
        <v>2023</v>
      </c>
      <c r="D413" s="21" t="s">
        <v>25</v>
      </c>
      <c r="E413" s="22">
        <v>9.8196666666666665</v>
      </c>
      <c r="F413" s="22"/>
      <c r="G413" s="22">
        <v>1</v>
      </c>
      <c r="H413" s="22">
        <v>1.9475399999999998</v>
      </c>
      <c r="I413" s="22">
        <v>12.767206666666667</v>
      </c>
      <c r="J413" s="13"/>
      <c r="K413" s="23"/>
    </row>
    <row r="414" spans="2:11">
      <c r="B414" s="19">
        <v>45200</v>
      </c>
      <c r="C414" s="10">
        <f>YEAR(Tabla3[[#This Row],[Fecha]])</f>
        <v>2023</v>
      </c>
      <c r="D414" s="11" t="s">
        <v>18</v>
      </c>
      <c r="E414" s="13">
        <v>1.97</v>
      </c>
      <c r="F414" s="13">
        <v>0</v>
      </c>
      <c r="G414" s="13">
        <v>0</v>
      </c>
      <c r="H414" s="22">
        <v>0.35460000000000003</v>
      </c>
      <c r="I414" s="22">
        <v>2.3246000000000002</v>
      </c>
      <c r="J414" s="13">
        <v>2.7833999999999999</v>
      </c>
      <c r="K414" s="18">
        <v>5.1079999999999997</v>
      </c>
    </row>
    <row r="415" spans="2:11">
      <c r="B415" s="9">
        <v>45200</v>
      </c>
      <c r="C415" s="10">
        <f>YEAR(Tabla3[[#This Row],[Fecha]])</f>
        <v>2023</v>
      </c>
      <c r="D415" s="11" t="s">
        <v>26</v>
      </c>
      <c r="E415" s="13">
        <v>9.9350000000000005</v>
      </c>
      <c r="F415" s="13">
        <v>0.79479999999999995</v>
      </c>
      <c r="G415" s="13">
        <v>1.1599999999999999</v>
      </c>
      <c r="H415" s="22">
        <v>2.5215254237288098</v>
      </c>
      <c r="I415" s="22">
        <v>14.411325423728799</v>
      </c>
      <c r="J415" s="13">
        <v>2.1186750000000001</v>
      </c>
      <c r="K415" s="18">
        <v>16.53</v>
      </c>
    </row>
    <row r="416" spans="2:11">
      <c r="B416" s="9">
        <v>45200</v>
      </c>
      <c r="C416" s="10">
        <f>YEAR(Tabla3[[#This Row],[Fecha]])</f>
        <v>2023</v>
      </c>
      <c r="D416" s="11" t="s">
        <v>22</v>
      </c>
      <c r="E416" s="13">
        <v>8.8000000000000007</v>
      </c>
      <c r="F416" s="13">
        <v>0.70399999999999996</v>
      </c>
      <c r="G416" s="13">
        <v>1.22</v>
      </c>
      <c r="H416" s="22">
        <v>1.93032</v>
      </c>
      <c r="I416" s="22">
        <v>12.65432</v>
      </c>
      <c r="J416" s="13">
        <v>4.0756800000000002</v>
      </c>
      <c r="K416" s="18">
        <v>16.73</v>
      </c>
    </row>
    <row r="417" spans="2:11">
      <c r="B417" s="9">
        <v>45200</v>
      </c>
      <c r="C417" s="10">
        <f>YEAR(Tabla3[[#This Row],[Fecha]])</f>
        <v>2023</v>
      </c>
      <c r="D417" s="11" t="s">
        <v>23</v>
      </c>
      <c r="E417" s="13">
        <v>11.474515999999999</v>
      </c>
      <c r="F417" s="13"/>
      <c r="G417" s="13">
        <v>1.49</v>
      </c>
      <c r="H417" s="22">
        <v>2.3336129032258102</v>
      </c>
      <c r="I417" s="22">
        <v>15.2981290322581</v>
      </c>
      <c r="J417" s="13">
        <v>2.1918709999999999</v>
      </c>
      <c r="K417" s="18">
        <v>17.489999999999998</v>
      </c>
    </row>
    <row r="418" spans="2:11">
      <c r="B418" s="9">
        <v>45200</v>
      </c>
      <c r="C418" s="10">
        <f>YEAR(Tabla3[[#This Row],[Fecha]])</f>
        <v>2023</v>
      </c>
      <c r="D418" s="11" t="s">
        <v>24</v>
      </c>
      <c r="E418" s="13">
        <v>10.151935</v>
      </c>
      <c r="F418" s="13"/>
      <c r="G418" s="13">
        <v>0.92</v>
      </c>
      <c r="H418" s="22">
        <v>1.9929483870967699</v>
      </c>
      <c r="I418" s="22">
        <v>13.0648838709677</v>
      </c>
      <c r="J418" s="13"/>
      <c r="K418" s="18"/>
    </row>
    <row r="419" spans="2:11">
      <c r="B419" s="19">
        <v>45200</v>
      </c>
      <c r="C419" s="20">
        <f>YEAR(Tabla3[[#This Row],[Fecha]])</f>
        <v>2023</v>
      </c>
      <c r="D419" s="21" t="s">
        <v>25</v>
      </c>
      <c r="E419" s="22">
        <v>10.905484</v>
      </c>
      <c r="F419" s="22"/>
      <c r="G419" s="22">
        <v>1</v>
      </c>
      <c r="H419" s="22">
        <v>2.1429870967741902</v>
      </c>
      <c r="I419" s="22">
        <v>14.048470967741901</v>
      </c>
      <c r="J419" s="22"/>
      <c r="K419" s="23"/>
    </row>
    <row r="420" spans="2:11">
      <c r="B420" s="19">
        <v>45231</v>
      </c>
      <c r="C420" s="10">
        <f>YEAR(Tabla3[[#This Row],[Fecha]])</f>
        <v>2023</v>
      </c>
      <c r="D420" s="11" t="s">
        <v>18</v>
      </c>
      <c r="E420" s="13">
        <v>1.94</v>
      </c>
      <c r="F420" s="13"/>
      <c r="G420" s="13"/>
      <c r="H420" s="22">
        <v>0.35</v>
      </c>
      <c r="I420" s="22">
        <v>2.29</v>
      </c>
      <c r="J420" s="13">
        <v>2.82</v>
      </c>
      <c r="K420" s="18">
        <v>5.1100000000000003</v>
      </c>
    </row>
    <row r="421" spans="2:11">
      <c r="B421" s="9">
        <v>45231</v>
      </c>
      <c r="C421" s="10">
        <f>YEAR(Tabla3[[#This Row],[Fecha]])</f>
        <v>2023</v>
      </c>
      <c r="D421" s="11" t="s">
        <v>26</v>
      </c>
      <c r="E421" s="13">
        <v>8.92</v>
      </c>
      <c r="F421" s="13">
        <v>0.71</v>
      </c>
      <c r="G421" s="13">
        <v>1.1599999999999999</v>
      </c>
      <c r="H421" s="22">
        <v>2.61</v>
      </c>
      <c r="I421" s="22">
        <v>13.41</v>
      </c>
      <c r="J421" s="13">
        <v>3.73</v>
      </c>
      <c r="K421" s="18">
        <v>17.14</v>
      </c>
    </row>
    <row r="422" spans="2:11">
      <c r="B422" s="9">
        <v>45231</v>
      </c>
      <c r="C422" s="10">
        <f>YEAR(Tabla3[[#This Row],[Fecha]])</f>
        <v>2023</v>
      </c>
      <c r="D422" s="11" t="s">
        <v>22</v>
      </c>
      <c r="E422" s="13">
        <v>10.99</v>
      </c>
      <c r="F422" s="13">
        <v>0.88</v>
      </c>
      <c r="G422" s="13">
        <v>1.22</v>
      </c>
      <c r="H422" s="22">
        <v>2.36</v>
      </c>
      <c r="I422" s="22">
        <v>15.45</v>
      </c>
      <c r="J422" s="13">
        <v>2.37</v>
      </c>
      <c r="K422" s="18">
        <v>17.82</v>
      </c>
    </row>
    <row r="423" spans="2:11">
      <c r="B423" s="9">
        <v>45231</v>
      </c>
      <c r="C423" s="10">
        <f>YEAR(Tabla3[[#This Row],[Fecha]])</f>
        <v>2023</v>
      </c>
      <c r="D423" s="11" t="s">
        <v>23</v>
      </c>
      <c r="E423" s="13">
        <v>12.07</v>
      </c>
      <c r="F423" s="13"/>
      <c r="G423" s="13">
        <v>1.49</v>
      </c>
      <c r="H423" s="22">
        <v>2.44</v>
      </c>
      <c r="I423" s="22">
        <v>16</v>
      </c>
      <c r="J423" s="13">
        <v>2.17</v>
      </c>
      <c r="K423" s="18">
        <v>18.170000000000002</v>
      </c>
    </row>
    <row r="424" spans="2:11">
      <c r="B424" s="9">
        <v>45231</v>
      </c>
      <c r="C424" s="10">
        <f>YEAR(Tabla3[[#This Row],[Fecha]])</f>
        <v>2023</v>
      </c>
      <c r="D424" s="11" t="s">
        <v>24</v>
      </c>
      <c r="E424" s="13">
        <v>9.94</v>
      </c>
      <c r="F424" s="13"/>
      <c r="G424" s="13">
        <v>0.92</v>
      </c>
      <c r="H424" s="22">
        <v>1.95</v>
      </c>
      <c r="I424" s="22">
        <v>12.81</v>
      </c>
      <c r="J424" s="13"/>
      <c r="K424" s="18"/>
    </row>
    <row r="425" spans="2:11">
      <c r="B425" s="19">
        <v>45231</v>
      </c>
      <c r="C425" s="20">
        <f>YEAR(Tabla3[[#This Row],[Fecha]])</f>
        <v>2023</v>
      </c>
      <c r="D425" s="21" t="s">
        <v>25</v>
      </c>
      <c r="E425" s="13">
        <v>9.7899999999999991</v>
      </c>
      <c r="F425" s="13"/>
      <c r="G425" s="13">
        <v>1</v>
      </c>
      <c r="H425" s="22">
        <v>1.94</v>
      </c>
      <c r="I425" s="22">
        <v>12.73</v>
      </c>
      <c r="J425" s="13"/>
      <c r="K425" s="18"/>
    </row>
    <row r="426" spans="2:11">
      <c r="B426" s="19">
        <v>45261</v>
      </c>
      <c r="C426" s="10">
        <f>YEAR(Tabla3[[#This Row],[Fecha]])</f>
        <v>2023</v>
      </c>
      <c r="D426" s="11" t="s">
        <v>18</v>
      </c>
      <c r="E426" s="13">
        <v>1.88</v>
      </c>
      <c r="F426" s="13"/>
      <c r="G426" s="13"/>
      <c r="H426" s="22">
        <v>0.34</v>
      </c>
      <c r="I426" s="22">
        <v>2.2200000000000002</v>
      </c>
      <c r="J426" s="13">
        <v>2.88</v>
      </c>
      <c r="K426" s="18">
        <v>5.0999999999999996</v>
      </c>
    </row>
    <row r="427" spans="2:11">
      <c r="B427" s="19">
        <v>45261</v>
      </c>
      <c r="C427" s="10">
        <f>YEAR(Tabla3[[#This Row],[Fecha]])</f>
        <v>2023</v>
      </c>
      <c r="D427" s="11" t="s">
        <v>26</v>
      </c>
      <c r="E427" s="13">
        <v>8.9</v>
      </c>
      <c r="F427" s="13">
        <v>0.71</v>
      </c>
      <c r="G427" s="13">
        <v>1.1599999999999999</v>
      </c>
      <c r="H427" s="22">
        <v>2.5299999999999998</v>
      </c>
      <c r="I427" s="22">
        <v>13.31</v>
      </c>
      <c r="J427" s="13">
        <v>3.3</v>
      </c>
      <c r="K427" s="18">
        <v>16.61</v>
      </c>
    </row>
    <row r="428" spans="2:11">
      <c r="B428" s="19">
        <v>45261</v>
      </c>
      <c r="C428" s="10">
        <f>YEAR(Tabla3[[#This Row],[Fecha]])</f>
        <v>2023</v>
      </c>
      <c r="D428" s="11" t="s">
        <v>23</v>
      </c>
      <c r="E428" s="13">
        <v>11.26</v>
      </c>
      <c r="F428" s="13"/>
      <c r="G428" s="13">
        <v>1.49</v>
      </c>
      <c r="H428" s="22">
        <v>2.29</v>
      </c>
      <c r="I428" s="22">
        <v>15.04</v>
      </c>
      <c r="J428" s="13">
        <v>2.7</v>
      </c>
      <c r="K428" s="18">
        <v>17.739999999999998</v>
      </c>
    </row>
    <row r="429" spans="2:11">
      <c r="B429" s="19">
        <v>45261</v>
      </c>
      <c r="C429" s="10">
        <f>YEAR(Tabla3[[#This Row],[Fecha]])</f>
        <v>2023</v>
      </c>
      <c r="D429" s="11" t="s">
        <v>24</v>
      </c>
      <c r="E429" s="13">
        <v>10.17</v>
      </c>
      <c r="F429" s="13"/>
      <c r="G429" s="13">
        <v>0.92</v>
      </c>
      <c r="H429" s="22">
        <v>2</v>
      </c>
      <c r="I429" s="22">
        <v>13.09</v>
      </c>
      <c r="J429" s="13"/>
      <c r="K429" s="18"/>
    </row>
    <row r="430" spans="2:11">
      <c r="B430" s="19">
        <v>45261</v>
      </c>
      <c r="C430" s="10">
        <f>YEAR(Tabla3[[#This Row],[Fecha]])</f>
        <v>2023</v>
      </c>
      <c r="D430" s="21" t="s">
        <v>25</v>
      </c>
      <c r="E430" s="13">
        <v>10.050000000000001</v>
      </c>
      <c r="F430" s="13"/>
      <c r="G430" s="13">
        <v>1</v>
      </c>
      <c r="H430" s="22">
        <v>1.99</v>
      </c>
      <c r="I430" s="22">
        <v>13.04</v>
      </c>
      <c r="J430" s="13"/>
      <c r="K430" s="18"/>
    </row>
    <row r="431" spans="2:11">
      <c r="B431" s="19">
        <v>45292</v>
      </c>
      <c r="C431" s="10">
        <f>YEAR(Tabla3[[#This Row],[Fecha]])</f>
        <v>2024</v>
      </c>
      <c r="D431" s="11" t="s">
        <v>18</v>
      </c>
      <c r="E431" s="13">
        <v>1.99</v>
      </c>
      <c r="F431" s="13" t="s">
        <v>27</v>
      </c>
      <c r="G431" s="13" t="s">
        <v>27</v>
      </c>
      <c r="H431" s="13">
        <v>0.36</v>
      </c>
      <c r="I431" s="13">
        <v>2.35</v>
      </c>
      <c r="J431" s="13">
        <v>2.77</v>
      </c>
      <c r="K431" s="18">
        <v>5.12</v>
      </c>
    </row>
    <row r="432" spans="2:11">
      <c r="B432" s="19">
        <v>45292</v>
      </c>
      <c r="C432" s="10">
        <f>YEAR(Tabla3[[#This Row],[Fecha]])</f>
        <v>2024</v>
      </c>
      <c r="D432" s="11" t="s">
        <v>26</v>
      </c>
      <c r="E432" s="13">
        <v>8.74</v>
      </c>
      <c r="F432" s="13">
        <v>0.7</v>
      </c>
      <c r="G432" s="13">
        <v>1.1599999999999999</v>
      </c>
      <c r="H432" s="13">
        <v>2.42</v>
      </c>
      <c r="I432" s="13">
        <v>13.02</v>
      </c>
      <c r="J432" s="13">
        <v>2.87</v>
      </c>
      <c r="K432" s="18">
        <v>15.89</v>
      </c>
    </row>
    <row r="433" spans="2:11">
      <c r="B433" s="19">
        <v>45292</v>
      </c>
      <c r="C433" s="10">
        <f>YEAR(Tabla3[[#This Row],[Fecha]])</f>
        <v>2024</v>
      </c>
      <c r="D433" s="11" t="s">
        <v>23</v>
      </c>
      <c r="E433" s="13">
        <v>10.56</v>
      </c>
      <c r="F433" s="13"/>
      <c r="G433" s="13">
        <v>1.49</v>
      </c>
      <c r="H433" s="13">
        <v>2.17</v>
      </c>
      <c r="I433" s="13">
        <v>14.22</v>
      </c>
      <c r="J433" s="13">
        <v>2.88</v>
      </c>
      <c r="K433" s="18">
        <v>17.100000000000001</v>
      </c>
    </row>
    <row r="434" spans="2:11">
      <c r="B434" s="19">
        <v>45292</v>
      </c>
      <c r="C434" s="10">
        <f>YEAR(Tabla3[[#This Row],[Fecha]])</f>
        <v>2024</v>
      </c>
      <c r="D434" s="11" t="s">
        <v>24</v>
      </c>
      <c r="E434" s="13">
        <v>9.9</v>
      </c>
      <c r="F434" s="13"/>
      <c r="G434" s="13">
        <v>0.92</v>
      </c>
      <c r="H434" s="13">
        <v>1.95</v>
      </c>
      <c r="I434" s="13">
        <v>12.77</v>
      </c>
      <c r="J434" s="13"/>
      <c r="K434" s="18"/>
    </row>
    <row r="435" spans="2:11">
      <c r="B435" s="19">
        <v>45292</v>
      </c>
      <c r="C435" s="20">
        <f>YEAR(Tabla3[[#This Row],[Fecha]])</f>
        <v>2024</v>
      </c>
      <c r="D435" s="21" t="s">
        <v>25</v>
      </c>
      <c r="E435" s="22">
        <v>9.75</v>
      </c>
      <c r="F435" s="22"/>
      <c r="G435" s="22">
        <v>1</v>
      </c>
      <c r="H435" s="22">
        <v>1.93</v>
      </c>
      <c r="I435" s="22">
        <v>12.68</v>
      </c>
      <c r="J435" s="22"/>
      <c r="K435" s="23"/>
    </row>
    <row r="436" spans="2:11">
      <c r="B436" s="19">
        <v>45323</v>
      </c>
      <c r="C436" s="10">
        <f>YEAR(Tabla3[[#This Row],[Fecha]])</f>
        <v>2024</v>
      </c>
      <c r="D436" s="11" t="s">
        <v>18</v>
      </c>
      <c r="E436" s="13">
        <v>2.13</v>
      </c>
      <c r="F436" s="13" t="s">
        <v>27</v>
      </c>
      <c r="G436" s="13" t="s">
        <v>27</v>
      </c>
      <c r="H436" s="13">
        <v>0.38</v>
      </c>
      <c r="I436" s="13">
        <v>2.5099999999999998</v>
      </c>
      <c r="J436" s="13">
        <v>2.71</v>
      </c>
      <c r="K436" s="18">
        <v>5.23</v>
      </c>
    </row>
    <row r="437" spans="2:11">
      <c r="B437" s="19">
        <v>45323</v>
      </c>
      <c r="C437" s="10">
        <f>YEAR(Tabla3[[#This Row],[Fecha]])</f>
        <v>2024</v>
      </c>
      <c r="D437" s="11" t="s">
        <v>26</v>
      </c>
      <c r="E437" s="13">
        <v>9.67</v>
      </c>
      <c r="F437" s="13">
        <v>0.77</v>
      </c>
      <c r="G437" s="13">
        <v>1.1599999999999999</v>
      </c>
      <c r="H437" s="13">
        <v>2.38</v>
      </c>
      <c r="I437" s="13">
        <v>13.98</v>
      </c>
      <c r="J437" s="13">
        <v>1.61</v>
      </c>
      <c r="K437" s="18">
        <v>15.59</v>
      </c>
    </row>
    <row r="438" spans="2:11">
      <c r="B438" s="19">
        <v>45323</v>
      </c>
      <c r="C438" s="10">
        <f>YEAR(Tabla3[[#This Row],[Fecha]])</f>
        <v>2024</v>
      </c>
      <c r="D438" s="11" t="s">
        <v>23</v>
      </c>
      <c r="E438" s="13">
        <v>10.56</v>
      </c>
      <c r="F438" s="13"/>
      <c r="G438" s="13">
        <v>1.49</v>
      </c>
      <c r="H438" s="13">
        <v>2.17</v>
      </c>
      <c r="I438" s="13">
        <v>14.22</v>
      </c>
      <c r="J438" s="13">
        <v>2.5299999999999998</v>
      </c>
      <c r="K438" s="18">
        <v>16.75</v>
      </c>
    </row>
    <row r="439" spans="2:11">
      <c r="B439" s="19">
        <v>45323</v>
      </c>
      <c r="C439" s="10">
        <f>YEAR(Tabla3[[#This Row],[Fecha]])</f>
        <v>2024</v>
      </c>
      <c r="D439" s="11" t="s">
        <v>24</v>
      </c>
      <c r="E439" s="13">
        <v>9.8800000000000008</v>
      </c>
      <c r="F439" s="13"/>
      <c r="G439" s="13">
        <v>0.92</v>
      </c>
      <c r="H439" s="13">
        <v>1.94</v>
      </c>
      <c r="I439" s="13">
        <v>12.74</v>
      </c>
      <c r="J439" s="13"/>
      <c r="K439" s="18"/>
    </row>
    <row r="440" spans="2:11">
      <c r="B440" s="19">
        <v>45323</v>
      </c>
      <c r="C440" s="20">
        <f>YEAR(Tabla3[[#This Row],[Fecha]])</f>
        <v>2024</v>
      </c>
      <c r="D440" s="21" t="s">
        <v>25</v>
      </c>
      <c r="E440" s="22">
        <v>9.58</v>
      </c>
      <c r="F440" s="22"/>
      <c r="G440" s="22">
        <v>1</v>
      </c>
      <c r="H440" s="22">
        <v>1.9</v>
      </c>
      <c r="I440" s="22">
        <v>12.48</v>
      </c>
      <c r="J440" s="22"/>
      <c r="K440" s="23"/>
    </row>
    <row r="441" spans="2:11">
      <c r="B441" s="9">
        <v>45352</v>
      </c>
      <c r="C441" s="10">
        <f>YEAR(Tabla3[[#This Row],[Fecha]])</f>
        <v>2024</v>
      </c>
      <c r="D441" s="11" t="s">
        <v>18</v>
      </c>
      <c r="E441" s="13">
        <v>2.2799999999999998</v>
      </c>
      <c r="F441" s="13" t="s">
        <v>27</v>
      </c>
      <c r="G441" s="13" t="s">
        <v>27</v>
      </c>
      <c r="H441" s="13">
        <v>0.41</v>
      </c>
      <c r="I441" s="13">
        <v>2.68</v>
      </c>
      <c r="J441" s="13">
        <v>2.63</v>
      </c>
      <c r="K441" s="18">
        <v>5.32</v>
      </c>
    </row>
    <row r="442" spans="2:11">
      <c r="B442" s="9">
        <v>45352</v>
      </c>
      <c r="C442" s="10">
        <f>YEAR(Tabla3[[#This Row],[Fecha]])</f>
        <v>2024</v>
      </c>
      <c r="D442" s="11" t="s">
        <v>26</v>
      </c>
      <c r="E442" s="13">
        <v>10.07</v>
      </c>
      <c r="F442" s="13">
        <v>0.81</v>
      </c>
      <c r="G442" s="13">
        <v>1.1599999999999999</v>
      </c>
      <c r="H442" s="13">
        <v>2.44</v>
      </c>
      <c r="I442" s="13">
        <v>14.48</v>
      </c>
      <c r="J442" s="13">
        <v>1.5</v>
      </c>
      <c r="K442" s="18">
        <v>15.98</v>
      </c>
    </row>
    <row r="443" spans="2:11">
      <c r="B443" s="9">
        <v>45352</v>
      </c>
      <c r="C443" s="10">
        <f>YEAR(Tabla3[[#This Row],[Fecha]])</f>
        <v>2024</v>
      </c>
      <c r="D443" s="11" t="s">
        <v>23</v>
      </c>
      <c r="E443" s="13">
        <v>11.28</v>
      </c>
      <c r="F443" s="13"/>
      <c r="G443" s="13">
        <v>1.49</v>
      </c>
      <c r="H443" s="13">
        <v>2.2999999999999998</v>
      </c>
      <c r="I443" s="13">
        <v>15.07</v>
      </c>
      <c r="J443" s="13">
        <v>2.29</v>
      </c>
      <c r="K443" s="18">
        <v>17.36</v>
      </c>
    </row>
    <row r="444" spans="2:11">
      <c r="B444" s="9">
        <v>45352</v>
      </c>
      <c r="C444" s="10">
        <f>YEAR(Tabla3[[#This Row],[Fecha]])</f>
        <v>2024</v>
      </c>
      <c r="D444" s="11" t="s">
        <v>24</v>
      </c>
      <c r="E444" s="13">
        <v>10.02</v>
      </c>
      <c r="F444" s="13"/>
      <c r="G444" s="13">
        <v>0.92</v>
      </c>
      <c r="H444" s="13">
        <v>1.97</v>
      </c>
      <c r="I444" s="13">
        <v>12.91</v>
      </c>
      <c r="J444" s="13"/>
      <c r="K444" s="18"/>
    </row>
    <row r="445" spans="2:11">
      <c r="B445" s="9">
        <v>45352</v>
      </c>
      <c r="C445" s="20">
        <f>YEAR(Tabla3[[#This Row],[Fecha]])</f>
        <v>2024</v>
      </c>
      <c r="D445" s="21" t="s">
        <v>25</v>
      </c>
      <c r="E445" s="22">
        <v>9.74</v>
      </c>
      <c r="F445" s="22"/>
      <c r="G445" s="22">
        <v>1</v>
      </c>
      <c r="H445" s="22">
        <v>1.93</v>
      </c>
      <c r="I445" s="22">
        <v>12.67</v>
      </c>
      <c r="J445" s="22"/>
      <c r="K445" s="23"/>
    </row>
    <row r="446" spans="2:11">
      <c r="B446" s="9">
        <v>45383</v>
      </c>
      <c r="C446" s="10">
        <f>YEAR(Tabla3[[#This Row],[Fecha]])</f>
        <v>2024</v>
      </c>
      <c r="D446" s="11" t="s">
        <v>18</v>
      </c>
      <c r="E446" s="13">
        <v>2.46</v>
      </c>
      <c r="F446" s="13" t="s">
        <v>27</v>
      </c>
      <c r="G446" s="13" t="s">
        <v>27</v>
      </c>
      <c r="H446" s="13">
        <v>0.44</v>
      </c>
      <c r="I446" s="13">
        <v>2.9</v>
      </c>
      <c r="J446" s="13">
        <v>2.58</v>
      </c>
      <c r="K446" s="18">
        <v>5.48</v>
      </c>
    </row>
    <row r="447" spans="2:11">
      <c r="B447" s="9">
        <v>45383</v>
      </c>
      <c r="C447" s="10">
        <f>YEAR(Tabla3[[#This Row],[Fecha]])</f>
        <v>2024</v>
      </c>
      <c r="D447" s="11" t="s">
        <v>26</v>
      </c>
      <c r="E447" s="13">
        <v>10.220000000000001</v>
      </c>
      <c r="F447" s="13">
        <v>0.82</v>
      </c>
      <c r="G447" s="13">
        <v>1.1599999999999999</v>
      </c>
      <c r="H447" s="13">
        <v>2.56</v>
      </c>
      <c r="I447" s="13">
        <v>14.76</v>
      </c>
      <c r="J447" s="13">
        <v>2.0099999999999998</v>
      </c>
      <c r="K447" s="18">
        <v>16.77</v>
      </c>
    </row>
    <row r="448" spans="2:11">
      <c r="B448" s="9">
        <v>45383</v>
      </c>
      <c r="C448" s="10">
        <f>YEAR(Tabla3[[#This Row],[Fecha]])</f>
        <v>2024</v>
      </c>
      <c r="D448" s="11" t="s">
        <v>23</v>
      </c>
      <c r="E448" s="13">
        <v>11.06</v>
      </c>
      <c r="F448" s="13"/>
      <c r="G448" s="13">
        <v>1.49</v>
      </c>
      <c r="H448" s="13">
        <v>2.2599999999999998</v>
      </c>
      <c r="I448" s="13">
        <v>14.81</v>
      </c>
      <c r="J448" s="13">
        <v>2.57</v>
      </c>
      <c r="K448" s="18">
        <v>17.38</v>
      </c>
    </row>
    <row r="449" spans="2:11">
      <c r="B449" s="9">
        <v>45383</v>
      </c>
      <c r="C449" s="10">
        <f>YEAR(Tabla3[[#This Row],[Fecha]])</f>
        <v>2024</v>
      </c>
      <c r="D449" s="11" t="s">
        <v>24</v>
      </c>
      <c r="E449" s="13">
        <v>10.37</v>
      </c>
      <c r="F449" s="13"/>
      <c r="G449" s="13">
        <v>0.92</v>
      </c>
      <c r="H449" s="13">
        <v>2.0299999999999998</v>
      </c>
      <c r="I449" s="13">
        <v>13.32</v>
      </c>
      <c r="J449" s="13"/>
      <c r="K449" s="18"/>
    </row>
    <row r="450" spans="2:11">
      <c r="B450" s="9">
        <v>45383</v>
      </c>
      <c r="C450" s="20">
        <f>YEAR(Tabla3[[#This Row],[Fecha]])</f>
        <v>2024</v>
      </c>
      <c r="D450" s="21" t="s">
        <v>25</v>
      </c>
      <c r="E450" s="22">
        <v>10.119999999999999</v>
      </c>
      <c r="F450" s="22"/>
      <c r="G450" s="22">
        <v>1</v>
      </c>
      <c r="H450" s="22">
        <v>2</v>
      </c>
      <c r="I450" s="22">
        <v>13.13</v>
      </c>
      <c r="J450" s="22"/>
      <c r="K450" s="23"/>
    </row>
    <row r="451" spans="2:11">
      <c r="B451" s="9">
        <v>45413</v>
      </c>
      <c r="C451" s="10">
        <f>YEAR(Tabla3[[#This Row],[Fecha]])</f>
        <v>2024</v>
      </c>
      <c r="D451" s="11" t="s">
        <v>18</v>
      </c>
      <c r="E451" s="13">
        <v>2.6</v>
      </c>
      <c r="F451" s="13" t="s">
        <v>27</v>
      </c>
      <c r="G451" s="13" t="s">
        <v>27</v>
      </c>
      <c r="H451" s="13">
        <v>0.47</v>
      </c>
      <c r="I451" s="13">
        <v>3.07</v>
      </c>
      <c r="J451" s="13">
        <v>1.92</v>
      </c>
      <c r="K451" s="18">
        <v>4.99</v>
      </c>
    </row>
    <row r="452" spans="2:11">
      <c r="B452" s="9">
        <v>45413</v>
      </c>
      <c r="C452" s="10">
        <f>YEAR(Tabla3[[#This Row],[Fecha]])</f>
        <v>2024</v>
      </c>
      <c r="D452" s="11" t="s">
        <v>26</v>
      </c>
      <c r="E452" s="13">
        <v>9.52</v>
      </c>
      <c r="F452" s="13">
        <v>0.76</v>
      </c>
      <c r="G452" s="13">
        <v>1.1599999999999999</v>
      </c>
      <c r="H452" s="13">
        <v>2.61</v>
      </c>
      <c r="I452" s="13">
        <v>14.05</v>
      </c>
      <c r="J452" s="13">
        <v>3.04</v>
      </c>
      <c r="K452" s="18">
        <v>17.09</v>
      </c>
    </row>
    <row r="453" spans="2:11">
      <c r="B453" s="9">
        <v>45413</v>
      </c>
      <c r="C453" s="10">
        <f>YEAR(Tabla3[[#This Row],[Fecha]])</f>
        <v>2024</v>
      </c>
      <c r="D453" s="11" t="s">
        <v>23</v>
      </c>
      <c r="E453" s="13">
        <v>10.01</v>
      </c>
      <c r="F453" s="13"/>
      <c r="G453" s="13">
        <v>1.49</v>
      </c>
      <c r="H453" s="13">
        <v>2.0699999999999998</v>
      </c>
      <c r="I453" s="13">
        <v>13.56</v>
      </c>
      <c r="J453" s="13">
        <v>3.76</v>
      </c>
      <c r="K453" s="18">
        <v>17.32</v>
      </c>
    </row>
    <row r="454" spans="2:11">
      <c r="B454" s="9">
        <v>45413</v>
      </c>
      <c r="C454" s="10">
        <f>YEAR(Tabla3[[#This Row],[Fecha]])</f>
        <v>2024</v>
      </c>
      <c r="D454" s="11" t="s">
        <v>24</v>
      </c>
      <c r="E454" s="13">
        <v>10.47</v>
      </c>
      <c r="F454" s="13"/>
      <c r="G454" s="13">
        <v>0.92</v>
      </c>
      <c r="H454" s="13">
        <v>2.0499999999999998</v>
      </c>
      <c r="I454" s="13">
        <v>13.43</v>
      </c>
      <c r="J454" s="13"/>
      <c r="K454" s="18"/>
    </row>
    <row r="455" spans="2:11">
      <c r="B455" s="9">
        <v>45413</v>
      </c>
      <c r="C455" s="10">
        <f>YEAR(Tabla3[[#This Row],[Fecha]])</f>
        <v>2024</v>
      </c>
      <c r="D455" s="21" t="s">
        <v>25</v>
      </c>
      <c r="E455" s="22">
        <v>10.23</v>
      </c>
      <c r="F455" s="22"/>
      <c r="G455" s="22">
        <v>1</v>
      </c>
      <c r="H455" s="22">
        <v>2.02</v>
      </c>
      <c r="I455" s="22">
        <v>13.25</v>
      </c>
      <c r="J455" s="22"/>
      <c r="K455" s="23"/>
    </row>
    <row r="456" spans="2:11">
      <c r="B456" s="9">
        <v>45444</v>
      </c>
      <c r="C456" s="10">
        <f>YEAR(Tabla3[[#This Row],[Fecha]])</f>
        <v>2024</v>
      </c>
      <c r="D456" s="11" t="s">
        <v>18</v>
      </c>
      <c r="E456" s="13">
        <v>2.48</v>
      </c>
      <c r="F456" s="13" t="s">
        <v>27</v>
      </c>
      <c r="G456" s="13" t="s">
        <v>27</v>
      </c>
      <c r="H456" s="13">
        <v>0.45</v>
      </c>
      <c r="I456" s="13">
        <v>2.93</v>
      </c>
      <c r="J456" s="13">
        <v>2.06</v>
      </c>
      <c r="K456" s="18">
        <v>4.99</v>
      </c>
    </row>
    <row r="457" spans="2:11">
      <c r="B457" s="9">
        <v>45444</v>
      </c>
      <c r="C457" s="10">
        <f>YEAR(Tabla3[[#This Row],[Fecha]])</f>
        <v>2024</v>
      </c>
      <c r="D457" s="11" t="s">
        <v>26</v>
      </c>
      <c r="E457" s="13">
        <v>9.08</v>
      </c>
      <c r="F457" s="13">
        <v>0.73</v>
      </c>
      <c r="G457" s="13">
        <v>1.1599999999999999</v>
      </c>
      <c r="H457" s="13">
        <v>2.56</v>
      </c>
      <c r="I457" s="13">
        <v>13.52</v>
      </c>
      <c r="J457" s="13">
        <v>3.27</v>
      </c>
      <c r="K457" s="18">
        <v>16.79</v>
      </c>
    </row>
    <row r="458" spans="2:11">
      <c r="B458" s="9">
        <v>45444</v>
      </c>
      <c r="C458" s="10">
        <f>YEAR(Tabla3[[#This Row],[Fecha]])</f>
        <v>2024</v>
      </c>
      <c r="D458" s="11" t="s">
        <v>23</v>
      </c>
      <c r="E458" s="13">
        <v>10.029999999999999</v>
      </c>
      <c r="F458" s="13"/>
      <c r="G458" s="13">
        <v>1.49</v>
      </c>
      <c r="H458" s="13">
        <v>2.0699999999999998</v>
      </c>
      <c r="I458" s="13">
        <v>13.59</v>
      </c>
      <c r="J458" s="13">
        <v>3.33</v>
      </c>
      <c r="K458" s="18">
        <v>16.920000000000002</v>
      </c>
    </row>
    <row r="459" spans="2:11">
      <c r="B459" s="9">
        <v>45444</v>
      </c>
      <c r="C459" s="10">
        <f>YEAR(Tabla3[[#This Row],[Fecha]])</f>
        <v>2024</v>
      </c>
      <c r="D459" s="11" t="s">
        <v>24</v>
      </c>
      <c r="E459" s="13">
        <v>10.38</v>
      </c>
      <c r="F459" s="13"/>
      <c r="G459" s="13">
        <v>0.92</v>
      </c>
      <c r="H459" s="13">
        <v>2.0299999999999998</v>
      </c>
      <c r="I459" s="13">
        <v>13.33</v>
      </c>
      <c r="J459" s="13"/>
      <c r="K459" s="18"/>
    </row>
    <row r="460" spans="2:11">
      <c r="B460" s="9">
        <v>45444</v>
      </c>
      <c r="C460" s="20">
        <f>YEAR(Tabla3[[#This Row],[Fecha]])</f>
        <v>2024</v>
      </c>
      <c r="D460" s="21" t="s">
        <v>25</v>
      </c>
      <c r="E460" s="22">
        <v>10.15</v>
      </c>
      <c r="F460" s="22"/>
      <c r="G460" s="22">
        <v>1</v>
      </c>
      <c r="H460" s="22">
        <v>2.0099999999999998</v>
      </c>
      <c r="I460" s="22">
        <v>13.15</v>
      </c>
      <c r="J460" s="22"/>
      <c r="K460" s="23"/>
    </row>
    <row r="461" spans="2:11">
      <c r="B461" s="28">
        <v>45474</v>
      </c>
      <c r="C461" s="29">
        <f>YEAR(Tabla3[[#This Row],[Fecha]])</f>
        <v>2024</v>
      </c>
      <c r="D461" s="30" t="s">
        <v>18</v>
      </c>
      <c r="E461" s="13">
        <v>2.58</v>
      </c>
      <c r="F461" s="13" t="s">
        <v>27</v>
      </c>
      <c r="G461" s="13" t="s">
        <v>27</v>
      </c>
      <c r="H461" s="13">
        <v>0.46</v>
      </c>
      <c r="I461" s="13">
        <v>3.04</v>
      </c>
      <c r="J461" s="13">
        <v>1.97</v>
      </c>
      <c r="K461" s="18">
        <v>5.0199999999999996</v>
      </c>
    </row>
    <row r="462" spans="2:11">
      <c r="B462" s="28">
        <v>45474</v>
      </c>
      <c r="C462" s="29">
        <f>YEAR(Tabla3[[#This Row],[Fecha]])</f>
        <v>2024</v>
      </c>
      <c r="D462" s="30" t="s">
        <v>26</v>
      </c>
      <c r="E462" s="13">
        <v>9.51</v>
      </c>
      <c r="F462" s="13">
        <v>0.76</v>
      </c>
      <c r="G462" s="13">
        <v>1.1599999999999999</v>
      </c>
      <c r="H462" s="13">
        <v>2.58</v>
      </c>
      <c r="I462" s="13">
        <v>14.02</v>
      </c>
      <c r="J462" s="13">
        <v>2.9</v>
      </c>
      <c r="K462" s="18">
        <v>16.920000000000002</v>
      </c>
    </row>
    <row r="463" spans="2:11">
      <c r="B463" s="28">
        <v>45474</v>
      </c>
      <c r="C463" s="29">
        <f>YEAR(Tabla3[[#This Row],[Fecha]])</f>
        <v>2024</v>
      </c>
      <c r="D463" s="30" t="s">
        <v>23</v>
      </c>
      <c r="E463" s="13">
        <v>10.47</v>
      </c>
      <c r="F463" s="13"/>
      <c r="G463" s="13">
        <v>1.49</v>
      </c>
      <c r="H463" s="13">
        <v>2.15</v>
      </c>
      <c r="I463" s="13">
        <v>14.12</v>
      </c>
      <c r="J463" s="13">
        <v>2.8</v>
      </c>
      <c r="K463" s="18">
        <v>16.920000000000002</v>
      </c>
    </row>
    <row r="464" spans="2:11">
      <c r="B464" s="28">
        <v>45474</v>
      </c>
      <c r="C464" s="29">
        <f>YEAR(Tabla3[[#This Row],[Fecha]])</f>
        <v>2024</v>
      </c>
      <c r="D464" s="30" t="s">
        <v>24</v>
      </c>
      <c r="E464" s="13">
        <v>10.69</v>
      </c>
      <c r="F464" s="13"/>
      <c r="G464" s="13">
        <v>0.92</v>
      </c>
      <c r="H464" s="13">
        <v>2.09</v>
      </c>
      <c r="I464" s="13">
        <v>13.7</v>
      </c>
      <c r="J464" s="13"/>
      <c r="K464" s="18"/>
    </row>
    <row r="465" spans="2:11">
      <c r="B465" s="28">
        <v>45474</v>
      </c>
      <c r="C465" s="31">
        <f>YEAR(Tabla3[[#This Row],[Fecha]])</f>
        <v>2024</v>
      </c>
      <c r="D465" s="32" t="s">
        <v>25</v>
      </c>
      <c r="E465" s="22">
        <v>10.45</v>
      </c>
      <c r="F465" s="22"/>
      <c r="G465" s="22">
        <v>1</v>
      </c>
      <c r="H465" s="22">
        <v>2.06</v>
      </c>
      <c r="I465" s="22">
        <v>13.52</v>
      </c>
      <c r="J465" s="22"/>
      <c r="K465" s="23"/>
    </row>
    <row r="466" spans="2:11">
      <c r="B466" s="28">
        <v>45505</v>
      </c>
      <c r="C466" s="29">
        <f>YEAR(Tabla3[[#This Row],[Fecha]])</f>
        <v>2024</v>
      </c>
      <c r="D466" s="30" t="s">
        <v>18</v>
      </c>
      <c r="E466" s="13">
        <v>2.41</v>
      </c>
      <c r="F466" s="13" t="s">
        <v>27</v>
      </c>
      <c r="G466" s="13" t="s">
        <v>27</v>
      </c>
      <c r="H466" s="13">
        <v>0.43</v>
      </c>
      <c r="I466" s="13">
        <v>2.84</v>
      </c>
      <c r="J466" s="13">
        <v>2.21</v>
      </c>
      <c r="K466" s="18">
        <v>5.05</v>
      </c>
    </row>
    <row r="467" spans="2:11">
      <c r="B467" s="28">
        <v>45505</v>
      </c>
      <c r="C467" s="29">
        <f>YEAR(Tabla3[[#This Row],[Fecha]])</f>
        <v>2024</v>
      </c>
      <c r="D467" s="30" t="s">
        <v>26</v>
      </c>
      <c r="E467" s="13">
        <v>9.0399999999999991</v>
      </c>
      <c r="F467" s="13">
        <v>0.72</v>
      </c>
      <c r="G467" s="13">
        <v>1.1599999999999999</v>
      </c>
      <c r="H467" s="13">
        <v>2.59</v>
      </c>
      <c r="I467" s="13">
        <v>13.51</v>
      </c>
      <c r="J467" s="13">
        <v>3.47</v>
      </c>
      <c r="K467" s="18">
        <v>16.98</v>
      </c>
    </row>
    <row r="468" spans="2:11">
      <c r="B468" s="28">
        <v>45505</v>
      </c>
      <c r="C468" s="29">
        <f>YEAR(Tabla3[[#This Row],[Fecha]])</f>
        <v>2024</v>
      </c>
      <c r="D468" s="30" t="s">
        <v>23</v>
      </c>
      <c r="E468" s="13">
        <v>9.5</v>
      </c>
      <c r="F468" s="13"/>
      <c r="G468" s="13">
        <v>1.49</v>
      </c>
      <c r="H468" s="13">
        <v>1.98</v>
      </c>
      <c r="I468" s="13">
        <v>12.97</v>
      </c>
      <c r="J468" s="13">
        <v>3.95</v>
      </c>
      <c r="K468" s="18">
        <v>16.920000000000002</v>
      </c>
    </row>
    <row r="469" spans="2:11">
      <c r="B469" s="28">
        <v>45505</v>
      </c>
      <c r="C469" s="29">
        <f>YEAR(Tabla3[[#This Row],[Fecha]])</f>
        <v>2024</v>
      </c>
      <c r="D469" s="30" t="s">
        <v>24</v>
      </c>
      <c r="E469" s="13">
        <v>9.85</v>
      </c>
      <c r="F469" s="13"/>
      <c r="G469" s="13">
        <v>0.92</v>
      </c>
      <c r="H469" s="13">
        <v>1.94</v>
      </c>
      <c r="I469" s="13">
        <v>12.71</v>
      </c>
      <c r="J469" s="13"/>
      <c r="K469" s="18"/>
    </row>
    <row r="470" spans="2:11">
      <c r="B470" s="28">
        <v>45505</v>
      </c>
      <c r="C470" s="31">
        <f>YEAR(Tabla3[[#This Row],[Fecha]])</f>
        <v>2024</v>
      </c>
      <c r="D470" s="32" t="s">
        <v>25</v>
      </c>
      <c r="E470" s="22">
        <v>9.66</v>
      </c>
      <c r="F470" s="22"/>
      <c r="G470" s="22">
        <v>1</v>
      </c>
      <c r="H470" s="22">
        <v>1.92</v>
      </c>
      <c r="I470" s="22">
        <v>12.58</v>
      </c>
      <c r="J470" s="22"/>
      <c r="K470" s="23"/>
    </row>
    <row r="471" spans="2:11">
      <c r="B471" s="28">
        <v>45536</v>
      </c>
      <c r="C471" s="29">
        <f>YEAR(Tabla3[[#This Row],[Fecha]])</f>
        <v>2024</v>
      </c>
      <c r="D471" s="30" t="s">
        <v>18</v>
      </c>
      <c r="E471" s="13">
        <v>2.4300000000000002</v>
      </c>
      <c r="F471" s="13" t="s">
        <v>27</v>
      </c>
      <c r="G471" s="13" t="s">
        <v>27</v>
      </c>
      <c r="H471" s="13">
        <v>0.44</v>
      </c>
      <c r="I471" s="13">
        <v>2.86</v>
      </c>
      <c r="J471" s="13">
        <v>2.2200000000000002</v>
      </c>
      <c r="K471" s="18">
        <v>5.08</v>
      </c>
    </row>
    <row r="472" spans="2:11">
      <c r="B472" s="28">
        <v>45536</v>
      </c>
      <c r="C472" s="29">
        <f>YEAR(Tabla3[[#This Row],[Fecha]])</f>
        <v>2024</v>
      </c>
      <c r="D472" s="30" t="s">
        <v>26</v>
      </c>
      <c r="E472" s="13">
        <v>8.1</v>
      </c>
      <c r="F472" s="13">
        <v>0.65</v>
      </c>
      <c r="G472" s="13">
        <v>1.1599999999999999</v>
      </c>
      <c r="H472" s="13">
        <v>2.52</v>
      </c>
      <c r="I472" s="13">
        <v>12.43</v>
      </c>
      <c r="J472" s="13">
        <v>4.1100000000000003</v>
      </c>
      <c r="K472" s="18">
        <v>16.54</v>
      </c>
    </row>
    <row r="473" spans="2:11">
      <c r="B473" s="28">
        <v>45536</v>
      </c>
      <c r="C473" s="29">
        <f>YEAR(Tabla3[[#This Row],[Fecha]])</f>
        <v>2024</v>
      </c>
      <c r="D473" s="30" t="s">
        <v>23</v>
      </c>
      <c r="E473" s="13">
        <v>9.01</v>
      </c>
      <c r="F473" s="13"/>
      <c r="G473" s="13">
        <v>1.49</v>
      </c>
      <c r="H473" s="13">
        <v>1.89</v>
      </c>
      <c r="I473" s="13">
        <v>12.38</v>
      </c>
      <c r="J473" s="13">
        <v>4.1100000000000003</v>
      </c>
      <c r="K473" s="18">
        <v>16.5</v>
      </c>
    </row>
    <row r="474" spans="2:11">
      <c r="B474" s="28">
        <v>45536</v>
      </c>
      <c r="C474" s="29">
        <f>YEAR(Tabla3[[#This Row],[Fecha]])</f>
        <v>2024</v>
      </c>
      <c r="D474" s="30" t="s">
        <v>24</v>
      </c>
      <c r="E474" s="13">
        <v>8.81</v>
      </c>
      <c r="F474" s="13"/>
      <c r="G474" s="13">
        <v>0.92</v>
      </c>
      <c r="H474" s="13">
        <v>1.75</v>
      </c>
      <c r="I474" s="13">
        <v>11.48</v>
      </c>
      <c r="J474" s="13"/>
      <c r="K474" s="18"/>
    </row>
    <row r="475" spans="2:11">
      <c r="B475" s="28">
        <v>45536</v>
      </c>
      <c r="C475" s="31">
        <f>YEAR(Tabla3[[#This Row],[Fecha]])</f>
        <v>2024</v>
      </c>
      <c r="D475" s="32" t="s">
        <v>25</v>
      </c>
      <c r="E475" s="22">
        <v>8.64</v>
      </c>
      <c r="F475" s="22"/>
      <c r="G475" s="22">
        <v>1</v>
      </c>
      <c r="H475" s="22">
        <v>1.74</v>
      </c>
      <c r="I475" s="22">
        <v>11.38</v>
      </c>
      <c r="J475" s="22"/>
      <c r="K475" s="23"/>
    </row>
    <row r="476" spans="2:11">
      <c r="B476" s="28">
        <v>45566</v>
      </c>
      <c r="C476" s="29">
        <f>YEAR(Tabla3[[#This Row],[Fecha]])</f>
        <v>2024</v>
      </c>
      <c r="D476" s="30" t="s">
        <v>18</v>
      </c>
      <c r="E476" s="13">
        <v>2.56</v>
      </c>
      <c r="F476" s="13" t="s">
        <v>27</v>
      </c>
      <c r="G476" s="13" t="s">
        <v>27</v>
      </c>
      <c r="H476" s="13">
        <v>0.46</v>
      </c>
      <c r="I476" s="13">
        <v>3.02</v>
      </c>
      <c r="J476" s="13">
        <v>2.13</v>
      </c>
      <c r="K476" s="18">
        <v>5.15</v>
      </c>
    </row>
    <row r="477" spans="2:11">
      <c r="B477" s="28">
        <v>45566</v>
      </c>
      <c r="C477" s="29">
        <f>YEAR(Tabla3[[#This Row],[Fecha]])</f>
        <v>2024</v>
      </c>
      <c r="D477" s="30" t="s">
        <v>26</v>
      </c>
      <c r="E477" s="13">
        <v>8.11</v>
      </c>
      <c r="F477" s="13">
        <v>0.65</v>
      </c>
      <c r="G477" s="13">
        <v>1.1599999999999999</v>
      </c>
      <c r="H477" s="13">
        <v>2.4300000000000002</v>
      </c>
      <c r="I477" s="13">
        <v>12.35</v>
      </c>
      <c r="J477" s="13">
        <v>3.6</v>
      </c>
      <c r="K477" s="18">
        <v>15.95</v>
      </c>
    </row>
    <row r="478" spans="2:11">
      <c r="B478" s="28">
        <v>45566</v>
      </c>
      <c r="C478" s="29">
        <f>YEAR(Tabla3[[#This Row],[Fecha]])</f>
        <v>2024</v>
      </c>
      <c r="D478" s="30" t="s">
        <v>23</v>
      </c>
      <c r="E478" s="13">
        <v>8.99</v>
      </c>
      <c r="F478" s="13"/>
      <c r="G478" s="13">
        <v>1.49</v>
      </c>
      <c r="H478" s="13">
        <v>1.89</v>
      </c>
      <c r="I478" s="13">
        <v>12.37</v>
      </c>
      <c r="J478" s="13">
        <v>3.46</v>
      </c>
      <c r="K478" s="18">
        <v>15.83</v>
      </c>
    </row>
    <row r="479" spans="2:11">
      <c r="B479" s="28">
        <v>45566</v>
      </c>
      <c r="C479" s="29">
        <f>YEAR(Tabla3[[#This Row],[Fecha]])</f>
        <v>2024</v>
      </c>
      <c r="D479" s="30" t="s">
        <v>24</v>
      </c>
      <c r="E479" s="13">
        <v>8.16</v>
      </c>
      <c r="F479" s="13"/>
      <c r="G479" s="13">
        <v>0.92</v>
      </c>
      <c r="H479" s="13">
        <v>1.63</v>
      </c>
      <c r="I479" s="13">
        <v>10.71</v>
      </c>
      <c r="J479" s="13"/>
      <c r="K479" s="18"/>
    </row>
    <row r="480" spans="2:11">
      <c r="B480" s="28">
        <v>45566</v>
      </c>
      <c r="C480" s="31">
        <f>YEAR(Tabla3[[#This Row],[Fecha]])</f>
        <v>2024</v>
      </c>
      <c r="D480" s="32" t="s">
        <v>25</v>
      </c>
      <c r="E480" s="22">
        <v>8.14</v>
      </c>
      <c r="F480" s="22"/>
      <c r="G480" s="22">
        <v>1</v>
      </c>
      <c r="H480" s="22">
        <v>1.65</v>
      </c>
      <c r="I480" s="22">
        <v>10.79</v>
      </c>
      <c r="J480" s="22"/>
      <c r="K480" s="23"/>
    </row>
    <row r="481" spans="2:11">
      <c r="B481" s="28">
        <v>45597</v>
      </c>
      <c r="C481" s="29">
        <f>YEAR(Tabla3[[#This Row],[Fecha]])</f>
        <v>2024</v>
      </c>
      <c r="D481" s="30" t="s">
        <v>18</v>
      </c>
      <c r="E481" s="13">
        <v>2.64</v>
      </c>
      <c r="F481" s="13" t="s">
        <v>27</v>
      </c>
      <c r="G481" s="13" t="s">
        <v>27</v>
      </c>
      <c r="H481" s="13">
        <v>0.48</v>
      </c>
      <c r="I481" s="13">
        <v>3.12</v>
      </c>
      <c r="J481" s="13">
        <v>2.14</v>
      </c>
      <c r="K481" s="18">
        <v>5.26</v>
      </c>
    </row>
    <row r="482" spans="2:11">
      <c r="B482" s="28">
        <v>45597</v>
      </c>
      <c r="C482" s="29">
        <f>YEAR(Tabla3[[#This Row],[Fecha]])</f>
        <v>2024</v>
      </c>
      <c r="D482" s="30" t="s">
        <v>26</v>
      </c>
      <c r="E482" s="13">
        <v>7.9</v>
      </c>
      <c r="F482" s="13">
        <v>0.63</v>
      </c>
      <c r="G482" s="13">
        <v>1.1599999999999999</v>
      </c>
      <c r="H482" s="13">
        <v>2.41</v>
      </c>
      <c r="I482" s="13">
        <v>12.1</v>
      </c>
      <c r="J482" s="13">
        <v>3.71</v>
      </c>
      <c r="K482" s="18">
        <v>15.81</v>
      </c>
    </row>
    <row r="483" spans="2:11">
      <c r="B483" s="28">
        <v>45597</v>
      </c>
      <c r="C483" s="29">
        <f>YEAR(Tabla3[[#This Row],[Fecha]])</f>
        <v>2024</v>
      </c>
      <c r="D483" s="30" t="s">
        <v>23</v>
      </c>
      <c r="E483" s="13">
        <v>9.16</v>
      </c>
      <c r="F483" s="13"/>
      <c r="G483" s="13">
        <v>1.49</v>
      </c>
      <c r="H483" s="13">
        <v>1.92</v>
      </c>
      <c r="I483" s="13">
        <v>12.57</v>
      </c>
      <c r="J483" s="13">
        <v>3.1</v>
      </c>
      <c r="K483" s="18">
        <v>15.67</v>
      </c>
    </row>
    <row r="484" spans="2:11">
      <c r="B484" s="28">
        <v>45597</v>
      </c>
      <c r="C484" s="29">
        <f>YEAR(Tabla3[[#This Row],[Fecha]])</f>
        <v>2024</v>
      </c>
      <c r="D484" s="30" t="s">
        <v>24</v>
      </c>
      <c r="E484" s="13">
        <v>8.1199999999999992</v>
      </c>
      <c r="F484" s="13"/>
      <c r="G484" s="13">
        <v>0.92</v>
      </c>
      <c r="H484" s="13">
        <v>1.63</v>
      </c>
      <c r="I484" s="13">
        <v>10.67</v>
      </c>
      <c r="J484" s="13"/>
      <c r="K484" s="18"/>
    </row>
    <row r="485" spans="2:11">
      <c r="B485" s="28">
        <v>45597</v>
      </c>
      <c r="C485" s="31">
        <f>YEAR(Tabla3[[#This Row],[Fecha]])</f>
        <v>2024</v>
      </c>
      <c r="D485" s="32" t="s">
        <v>25</v>
      </c>
      <c r="E485" s="22">
        <v>7.92</v>
      </c>
      <c r="F485" s="22"/>
      <c r="G485" s="22">
        <v>1</v>
      </c>
      <c r="H485" s="22">
        <v>1.61</v>
      </c>
      <c r="I485" s="22">
        <v>10.53</v>
      </c>
      <c r="J485" s="22"/>
      <c r="K485" s="23"/>
    </row>
    <row r="486" spans="2:11" ht="17.25">
      <c r="B486" s="28">
        <v>45627</v>
      </c>
      <c r="C486" s="29">
        <f>YEAR(Tabla3[[#This Row],[Fecha]])</f>
        <v>2024</v>
      </c>
      <c r="D486" s="25" t="s">
        <v>18</v>
      </c>
      <c r="E486" s="26">
        <v>2.58</v>
      </c>
      <c r="F486" s="26" t="s">
        <v>27</v>
      </c>
      <c r="G486" s="26" t="s">
        <v>27</v>
      </c>
      <c r="H486" s="26">
        <v>0.46</v>
      </c>
      <c r="I486" s="26">
        <v>3.05</v>
      </c>
      <c r="J486" s="26">
        <v>2.21</v>
      </c>
      <c r="K486" s="27">
        <v>5.26</v>
      </c>
    </row>
    <row r="487" spans="2:11">
      <c r="B487" s="28">
        <v>45627</v>
      </c>
      <c r="C487" s="29">
        <f>YEAR(Tabla3[[#This Row],[Fecha]])</f>
        <v>2024</v>
      </c>
      <c r="D487" s="30" t="s">
        <v>26</v>
      </c>
      <c r="E487" s="13">
        <v>7.85</v>
      </c>
      <c r="F487" s="13">
        <v>0.63</v>
      </c>
      <c r="G487" s="13">
        <v>1.1599999999999999</v>
      </c>
      <c r="H487" s="13">
        <v>2.39</v>
      </c>
      <c r="I487" s="13">
        <v>12.03</v>
      </c>
      <c r="J487" s="13">
        <v>3.62</v>
      </c>
      <c r="K487" s="18">
        <v>15.65</v>
      </c>
    </row>
    <row r="488" spans="2:11">
      <c r="B488" s="28">
        <v>45627</v>
      </c>
      <c r="C488" s="29">
        <f>YEAR(Tabla3[[#This Row],[Fecha]])</f>
        <v>2024</v>
      </c>
      <c r="D488" s="30" t="s">
        <v>23</v>
      </c>
      <c r="E488" s="13">
        <v>9.16</v>
      </c>
      <c r="F488" s="13"/>
      <c r="G488" s="13">
        <v>1.49</v>
      </c>
      <c r="H488" s="13">
        <v>1.92</v>
      </c>
      <c r="I488" s="13">
        <v>12.57</v>
      </c>
      <c r="J488" s="13">
        <v>3.11</v>
      </c>
      <c r="K488" s="18">
        <v>15.68</v>
      </c>
    </row>
    <row r="489" spans="2:11">
      <c r="B489" s="28">
        <v>45627</v>
      </c>
      <c r="C489" s="29">
        <f>YEAR(Tabla3[[#This Row],[Fecha]])</f>
        <v>2024</v>
      </c>
      <c r="D489" s="30" t="s">
        <v>24</v>
      </c>
      <c r="E489" s="13">
        <v>8.2200000000000006</v>
      </c>
      <c r="F489" s="13"/>
      <c r="G489" s="13">
        <v>0.92</v>
      </c>
      <c r="H489" s="13">
        <v>1.65</v>
      </c>
      <c r="I489" s="13">
        <v>10.79</v>
      </c>
      <c r="J489" s="13"/>
      <c r="K489" s="18"/>
    </row>
    <row r="490" spans="2:11">
      <c r="B490" s="28">
        <v>45627</v>
      </c>
      <c r="C490" s="29">
        <f>YEAR(Tabla3[[#This Row],[Fecha]])</f>
        <v>2024</v>
      </c>
      <c r="D490" s="30" t="s">
        <v>25</v>
      </c>
      <c r="E490" s="13">
        <v>8.0299999999999994</v>
      </c>
      <c r="F490" s="13"/>
      <c r="G490" s="13">
        <v>1</v>
      </c>
      <c r="H490" s="13">
        <v>1.63</v>
      </c>
      <c r="I490" s="13">
        <v>10.66</v>
      </c>
      <c r="J490" s="13"/>
      <c r="K490" s="18"/>
    </row>
  </sheetData>
  <hyperlinks>
    <hyperlink ref="D2" r:id="rId1" xr:uid="{BCBC293F-0097-4CCF-AF3B-D700E0C4F60A}"/>
  </hyperlinks>
  <pageMargins left="0.7" right="0.7" top="0.75" bottom="0.75" header="0.3" footer="0.3"/>
  <pageSetup paperSize="9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6A3B09FDBF8A419746B8BB4F7F3716" ma:contentTypeVersion="6" ma:contentTypeDescription="Crear nuevo documento." ma:contentTypeScope="" ma:versionID="3dd323a4b51e9b1ef4039cddd28db5e6">
  <xsd:schema xmlns:xsd="http://www.w3.org/2001/XMLSchema" xmlns:xs="http://www.w3.org/2001/XMLSchema" xmlns:p="http://schemas.microsoft.com/office/2006/metadata/properties" xmlns:ns2="151139b2-0a3b-4b30-b2fc-f49cd5f7c2bb" xmlns:ns3="1231b425-58fb-420e-aabe-a8519120e483" targetNamespace="http://schemas.microsoft.com/office/2006/metadata/properties" ma:root="true" ma:fieldsID="ab15a987bebcc5678d7d0022bf6a15a8" ns2:_="" ns3:_="">
    <xsd:import namespace="151139b2-0a3b-4b30-b2fc-f49cd5f7c2bb"/>
    <xsd:import namespace="1231b425-58fb-420e-aabe-a8519120e4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139b2-0a3b-4b30-b2fc-f49cd5f7c2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1b425-58fb-420e-aabe-a8519120e4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108DF9-2CD9-4F52-BBC3-94360ECE2967}"/>
</file>

<file path=customXml/itemProps2.xml><?xml version="1.0" encoding="utf-8"?>
<ds:datastoreItem xmlns:ds="http://schemas.openxmlformats.org/officeDocument/2006/customXml" ds:itemID="{116FE249-87A7-42DD-B88C-6B50315008C6}"/>
</file>

<file path=customXml/itemProps3.xml><?xml version="1.0" encoding="utf-8"?>
<ds:datastoreItem xmlns:ds="http://schemas.openxmlformats.org/officeDocument/2006/customXml" ds:itemID="{451B36DF-D2AC-4611-95DA-069CEC4587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Wilder Santos Viera</dc:creator>
  <cp:keywords/>
  <dc:description/>
  <cp:lastModifiedBy>Edmer Pariona Malpica</cp:lastModifiedBy>
  <cp:revision/>
  <dcterms:created xsi:type="dcterms:W3CDTF">2023-11-24T17:28:35Z</dcterms:created>
  <dcterms:modified xsi:type="dcterms:W3CDTF">2025-03-07T17:32:16Z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0x0101002C6A3B09FDBF8A419746B8BB4F7F3716</vt:lpwstr>
  </property>
</Properties>
</file>